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jenifer/Library/Mobile Documents/com~apple~CloudDocs/Housing Forward/5 - Tools/2026/"/>
    </mc:Choice>
  </mc:AlternateContent>
  <xr:revisionPtr revIDLastSave="0" documentId="13_ncr:1_{0F1AAA05-AD43-DE46-9D41-73510EA57A9C}" xr6:coauthVersionLast="47" xr6:coauthVersionMax="47" xr10:uidLastSave="{00000000-0000-0000-0000-000000000000}"/>
  <bookViews>
    <workbookView xWindow="9940" yWindow="780" windowWidth="23660" windowHeight="19680" xr2:uid="{00000000-000D-0000-FFFF-FFFF00000000}"/>
  </bookViews>
  <sheets>
    <sheet name="Revenue" sheetId="1" r:id="rId1"/>
    <sheet name="Operations" sheetId="2" r:id="rId2"/>
    <sheet name="Construction Costs" sheetId="3" r:id="rId3"/>
    <sheet name="Sources &amp; Uses" sheetId="4" r:id="rId4"/>
    <sheet name="Cashflow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/>
  <c r="B3" i="2"/>
  <c r="D47" i="3"/>
  <c r="C83" i="5"/>
  <c r="B80" i="5" l="1"/>
  <c r="D79" i="5"/>
  <c r="B78" i="5"/>
  <c r="X76" i="5"/>
  <c r="D76" i="5"/>
  <c r="E76" i="5" s="1"/>
  <c r="F76" i="5" s="1"/>
  <c r="G76" i="5" s="1"/>
  <c r="H76" i="5" s="1"/>
  <c r="I76" i="5" s="1"/>
  <c r="J76" i="5" s="1"/>
  <c r="K76" i="5" s="1"/>
  <c r="L76" i="5" s="1"/>
  <c r="M76" i="5" s="1"/>
  <c r="N76" i="5" s="1"/>
  <c r="O76" i="5" s="1"/>
  <c r="P76" i="5" s="1"/>
  <c r="Q76" i="5" s="1"/>
  <c r="R76" i="5" s="1"/>
  <c r="S76" i="5" s="1"/>
  <c r="T76" i="5" s="1"/>
  <c r="U76" i="5" s="1"/>
  <c r="V76" i="5" s="1"/>
  <c r="W76" i="5" s="1"/>
  <c r="B76" i="5"/>
  <c r="X75" i="5"/>
  <c r="D75" i="5"/>
  <c r="E75" i="5" s="1"/>
  <c r="F75" i="5" s="1"/>
  <c r="G75" i="5" s="1"/>
  <c r="H75" i="5" s="1"/>
  <c r="I75" i="5" s="1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B75" i="5"/>
  <c r="X74" i="5"/>
  <c r="D74" i="5"/>
  <c r="E74" i="5" s="1"/>
  <c r="F74" i="5" s="1"/>
  <c r="G74" i="5" s="1"/>
  <c r="H74" i="5" s="1"/>
  <c r="I74" i="5" s="1"/>
  <c r="J74" i="5" s="1"/>
  <c r="K74" i="5" s="1"/>
  <c r="L74" i="5" s="1"/>
  <c r="M74" i="5" s="1"/>
  <c r="N74" i="5" s="1"/>
  <c r="O74" i="5" s="1"/>
  <c r="P74" i="5" s="1"/>
  <c r="Q74" i="5" s="1"/>
  <c r="R74" i="5" s="1"/>
  <c r="S74" i="5" s="1"/>
  <c r="T74" i="5" s="1"/>
  <c r="U74" i="5" s="1"/>
  <c r="V74" i="5" s="1"/>
  <c r="W74" i="5" s="1"/>
  <c r="B74" i="5"/>
  <c r="B73" i="5"/>
  <c r="D71" i="5"/>
  <c r="B69" i="5"/>
  <c r="D68" i="5"/>
  <c r="B68" i="5"/>
  <c r="B67" i="5"/>
  <c r="D66" i="5"/>
  <c r="E66" i="5" s="1"/>
  <c r="F66" i="5" s="1"/>
  <c r="G66" i="5" s="1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R66" i="5" s="1"/>
  <c r="S66" i="5" s="1"/>
  <c r="T66" i="5" s="1"/>
  <c r="U66" i="5" s="1"/>
  <c r="V66" i="5" s="1"/>
  <c r="W66" i="5" s="1"/>
  <c r="X66" i="5" s="1"/>
  <c r="B66" i="5"/>
  <c r="D65" i="5"/>
  <c r="E65" i="5" s="1"/>
  <c r="F65" i="5" s="1"/>
  <c r="G65" i="5" s="1"/>
  <c r="H65" i="5" s="1"/>
  <c r="I65" i="5" s="1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B65" i="5"/>
  <c r="E64" i="5"/>
  <c r="F64" i="5" s="1"/>
  <c r="G64" i="5" s="1"/>
  <c r="H64" i="5" s="1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D64" i="5"/>
  <c r="B64" i="5"/>
  <c r="D63" i="5"/>
  <c r="E63" i="5" s="1"/>
  <c r="F63" i="5" s="1"/>
  <c r="B63" i="5"/>
  <c r="D62" i="5"/>
  <c r="B62" i="5"/>
  <c r="D61" i="5"/>
  <c r="B61" i="5"/>
  <c r="B60" i="5"/>
  <c r="D59" i="5"/>
  <c r="E59" i="5" s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9" i="5" s="1"/>
  <c r="X59" i="5" s="1"/>
  <c r="B59" i="5"/>
  <c r="D58" i="5"/>
  <c r="E58" i="5" s="1"/>
  <c r="F58" i="5" s="1"/>
  <c r="G58" i="5" s="1"/>
  <c r="H58" i="5" s="1"/>
  <c r="I58" i="5" s="1"/>
  <c r="J58" i="5" s="1"/>
  <c r="K58" i="5" s="1"/>
  <c r="L58" i="5" s="1"/>
  <c r="M58" i="5" s="1"/>
  <c r="N58" i="5" s="1"/>
  <c r="O58" i="5" s="1"/>
  <c r="P58" i="5" s="1"/>
  <c r="Q58" i="5" s="1"/>
  <c r="R58" i="5" s="1"/>
  <c r="S58" i="5" s="1"/>
  <c r="T58" i="5" s="1"/>
  <c r="U58" i="5" s="1"/>
  <c r="V58" i="5" s="1"/>
  <c r="W58" i="5" s="1"/>
  <c r="X58" i="5" s="1"/>
  <c r="B58" i="5"/>
  <c r="B57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B56" i="5"/>
  <c r="D55" i="5"/>
  <c r="E55" i="5" s="1"/>
  <c r="F55" i="5" s="1"/>
  <c r="G55" i="5" s="1"/>
  <c r="H55" i="5" s="1"/>
  <c r="I55" i="5" s="1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B55" i="5"/>
  <c r="E54" i="5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S54" i="5" s="1"/>
  <c r="T54" i="5" s="1"/>
  <c r="U54" i="5" s="1"/>
  <c r="V54" i="5" s="1"/>
  <c r="W54" i="5" s="1"/>
  <c r="X54" i="5" s="1"/>
  <c r="D54" i="5"/>
  <c r="B54" i="5"/>
  <c r="D53" i="5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T53" i="5" s="1"/>
  <c r="U53" i="5" s="1"/>
  <c r="V53" i="5" s="1"/>
  <c r="W53" i="5" s="1"/>
  <c r="X53" i="5" s="1"/>
  <c r="B53" i="5"/>
  <c r="D52" i="5"/>
  <c r="E52" i="5" s="1"/>
  <c r="F52" i="5" s="1"/>
  <c r="G52" i="5" s="1"/>
  <c r="H52" i="5" s="1"/>
  <c r="I52" i="5" s="1"/>
  <c r="J52" i="5" s="1"/>
  <c r="K52" i="5" s="1"/>
  <c r="L52" i="5" s="1"/>
  <c r="M52" i="5" s="1"/>
  <c r="N52" i="5" s="1"/>
  <c r="O52" i="5" s="1"/>
  <c r="P52" i="5" s="1"/>
  <c r="Q52" i="5" s="1"/>
  <c r="R52" i="5" s="1"/>
  <c r="S52" i="5" s="1"/>
  <c r="T52" i="5" s="1"/>
  <c r="U52" i="5" s="1"/>
  <c r="V52" i="5" s="1"/>
  <c r="W52" i="5" s="1"/>
  <c r="X52" i="5" s="1"/>
  <c r="B52" i="5"/>
  <c r="D51" i="5"/>
  <c r="E51" i="5" s="1"/>
  <c r="F51" i="5" s="1"/>
  <c r="G51" i="5" s="1"/>
  <c r="H51" i="5" s="1"/>
  <c r="I51" i="5" s="1"/>
  <c r="J51" i="5" s="1"/>
  <c r="K51" i="5" s="1"/>
  <c r="L51" i="5" s="1"/>
  <c r="M51" i="5" s="1"/>
  <c r="N51" i="5" s="1"/>
  <c r="O51" i="5" s="1"/>
  <c r="P51" i="5" s="1"/>
  <c r="Q51" i="5" s="1"/>
  <c r="R51" i="5" s="1"/>
  <c r="S51" i="5" s="1"/>
  <c r="T51" i="5" s="1"/>
  <c r="U51" i="5" s="1"/>
  <c r="V51" i="5" s="1"/>
  <c r="W51" i="5" s="1"/>
  <c r="X51" i="5" s="1"/>
  <c r="B51" i="5"/>
  <c r="D50" i="5"/>
  <c r="E50" i="5" s="1"/>
  <c r="F50" i="5" s="1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B50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B49" i="5"/>
  <c r="D48" i="5"/>
  <c r="E48" i="5" s="1"/>
  <c r="F48" i="5" s="1"/>
  <c r="G48" i="5" s="1"/>
  <c r="H48" i="5" s="1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V48" i="5" s="1"/>
  <c r="W48" i="5" s="1"/>
  <c r="X48" i="5" s="1"/>
  <c r="B48" i="5"/>
  <c r="D47" i="5"/>
  <c r="E47" i="5" s="1"/>
  <c r="F47" i="5" s="1"/>
  <c r="G47" i="5" s="1"/>
  <c r="H47" i="5" s="1"/>
  <c r="I47" i="5" s="1"/>
  <c r="J47" i="5" s="1"/>
  <c r="K47" i="5" s="1"/>
  <c r="L47" i="5" s="1"/>
  <c r="M47" i="5" s="1"/>
  <c r="N47" i="5" s="1"/>
  <c r="O47" i="5" s="1"/>
  <c r="P47" i="5" s="1"/>
  <c r="Q47" i="5" s="1"/>
  <c r="R47" i="5" s="1"/>
  <c r="S47" i="5" s="1"/>
  <c r="T47" i="5" s="1"/>
  <c r="U47" i="5" s="1"/>
  <c r="V47" i="5" s="1"/>
  <c r="W47" i="5" s="1"/>
  <c r="X47" i="5" s="1"/>
  <c r="B47" i="5"/>
  <c r="D46" i="5"/>
  <c r="E46" i="5" s="1"/>
  <c r="F46" i="5" s="1"/>
  <c r="G46" i="5" s="1"/>
  <c r="H46" i="5" s="1"/>
  <c r="I46" i="5" s="1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T46" i="5" s="1"/>
  <c r="U46" i="5" s="1"/>
  <c r="V46" i="5" s="1"/>
  <c r="W46" i="5" s="1"/>
  <c r="X46" i="5" s="1"/>
  <c r="B46" i="5"/>
  <c r="D45" i="5"/>
  <c r="E45" i="5" s="1"/>
  <c r="B45" i="5"/>
  <c r="D44" i="5"/>
  <c r="B44" i="5"/>
  <c r="D43" i="5"/>
  <c r="B43" i="5"/>
  <c r="D42" i="5"/>
  <c r="B42" i="5"/>
  <c r="X41" i="5"/>
  <c r="D41" i="5"/>
  <c r="E41" i="5" s="1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B41" i="5"/>
  <c r="D40" i="5"/>
  <c r="E40" i="5" s="1"/>
  <c r="F40" i="5" s="1"/>
  <c r="G40" i="5" s="1"/>
  <c r="H40" i="5" s="1"/>
  <c r="I40" i="5" s="1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B40" i="5"/>
  <c r="D39" i="5"/>
  <c r="E39" i="5" s="1"/>
  <c r="F39" i="5" s="1"/>
  <c r="G39" i="5" s="1"/>
  <c r="H39" i="5" s="1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B39" i="5"/>
  <c r="D38" i="5"/>
  <c r="E38" i="5" s="1"/>
  <c r="F38" i="5" s="1"/>
  <c r="G38" i="5" s="1"/>
  <c r="H38" i="5" s="1"/>
  <c r="I38" i="5" s="1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W38" i="5" s="1"/>
  <c r="X38" i="5" s="1"/>
  <c r="B38" i="5"/>
  <c r="D37" i="5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B37" i="5"/>
  <c r="D36" i="5"/>
  <c r="E36" i="5" s="1"/>
  <c r="B36" i="5"/>
  <c r="D35" i="5"/>
  <c r="B35" i="5"/>
  <c r="D34" i="5"/>
  <c r="B34" i="5"/>
  <c r="D33" i="5"/>
  <c r="B33" i="5"/>
  <c r="D32" i="5"/>
  <c r="E32" i="5" s="1"/>
  <c r="F32" i="5" s="1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B32" i="5"/>
  <c r="D31" i="5"/>
  <c r="E31" i="5" s="1"/>
  <c r="F31" i="5" s="1"/>
  <c r="G31" i="5" s="1"/>
  <c r="H31" i="5" s="1"/>
  <c r="I31" i="5" s="1"/>
  <c r="J31" i="5" s="1"/>
  <c r="K31" i="5" s="1"/>
  <c r="L31" i="5" s="1"/>
  <c r="M31" i="5" s="1"/>
  <c r="N31" i="5" s="1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B31" i="5"/>
  <c r="E30" i="5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D30" i="5"/>
  <c r="B30" i="5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B29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B28" i="5"/>
  <c r="D27" i="5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B27" i="5"/>
  <c r="D26" i="5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B26" i="5"/>
  <c r="D25" i="5"/>
  <c r="E25" i="5" s="1"/>
  <c r="B25" i="5"/>
  <c r="D24" i="5"/>
  <c r="B24" i="5"/>
  <c r="D23" i="5"/>
  <c r="B23" i="5"/>
  <c r="B22" i="5"/>
  <c r="B21" i="5"/>
  <c r="D20" i="5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B20" i="5"/>
  <c r="D19" i="5"/>
  <c r="E19" i="5" s="1"/>
  <c r="B19" i="5"/>
  <c r="D18" i="5"/>
  <c r="B18" i="5"/>
  <c r="D17" i="5"/>
  <c r="B17" i="5"/>
  <c r="B16" i="5"/>
  <c r="B15" i="5"/>
  <c r="B14" i="5"/>
  <c r="D13" i="5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B13" i="5"/>
  <c r="D12" i="5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B12" i="5"/>
  <c r="D11" i="5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B11" i="5"/>
  <c r="D10" i="5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B10" i="5"/>
  <c r="B9" i="5"/>
  <c r="B8" i="5"/>
  <c r="B7" i="5"/>
  <c r="E3" i="5"/>
  <c r="C3" i="5"/>
  <c r="B3" i="5"/>
  <c r="E2" i="5"/>
  <c r="C2" i="5"/>
  <c r="B2" i="5"/>
  <c r="E1" i="5"/>
  <c r="C1" i="5"/>
  <c r="B1" i="5"/>
  <c r="J36" i="4"/>
  <c r="J38" i="4" s="1"/>
  <c r="D20" i="4"/>
  <c r="J15" i="4"/>
  <c r="J19" i="4" s="1"/>
  <c r="J23" i="4" s="1"/>
  <c r="D13" i="4"/>
  <c r="J12" i="4"/>
  <c r="B3" i="4"/>
  <c r="A3" i="4"/>
  <c r="B2" i="4"/>
  <c r="A2" i="4"/>
  <c r="B1" i="4"/>
  <c r="A1" i="4"/>
  <c r="D14" i="3"/>
  <c r="D15" i="4" s="1"/>
  <c r="B3" i="3"/>
  <c r="A3" i="3"/>
  <c r="B2" i="3"/>
  <c r="A2" i="3"/>
  <c r="B1" i="3"/>
  <c r="A1" i="3"/>
  <c r="D73" i="5"/>
  <c r="C66" i="2"/>
  <c r="C41" i="2"/>
  <c r="C32" i="2"/>
  <c r="B4" i="2"/>
  <c r="C3" i="2"/>
  <c r="C2" i="2"/>
  <c r="C1" i="2"/>
  <c r="B38" i="1"/>
  <c r="I37" i="1"/>
  <c r="H37" i="1" s="1"/>
  <c r="G37" i="1"/>
  <c r="F37" i="1"/>
  <c r="I36" i="1"/>
  <c r="J36" i="1" s="1"/>
  <c r="H36" i="1"/>
  <c r="G36" i="1"/>
  <c r="F36" i="1"/>
  <c r="I35" i="1"/>
  <c r="H35" i="1" s="1"/>
  <c r="G35" i="1"/>
  <c r="F35" i="1"/>
  <c r="J34" i="1"/>
  <c r="I34" i="1"/>
  <c r="H34" i="1"/>
  <c r="G34" i="1"/>
  <c r="F34" i="1"/>
  <c r="I33" i="1"/>
  <c r="H33" i="1" s="1"/>
  <c r="G33" i="1"/>
  <c r="F33" i="1"/>
  <c r="J32" i="1"/>
  <c r="I32" i="1"/>
  <c r="H32" i="1" s="1"/>
  <c r="G32" i="1" s="1"/>
  <c r="F32" i="1"/>
  <c r="J31" i="1"/>
  <c r="I31" i="1"/>
  <c r="H31" i="1" s="1"/>
  <c r="G31" i="1"/>
  <c r="F31" i="1"/>
  <c r="I30" i="1"/>
  <c r="J30" i="1" s="1"/>
  <c r="F30" i="1"/>
  <c r="I29" i="1"/>
  <c r="F29" i="1"/>
  <c r="I28" i="1"/>
  <c r="J28" i="1" s="1"/>
  <c r="H28" i="1"/>
  <c r="G28" i="1"/>
  <c r="F28" i="1"/>
  <c r="I27" i="1"/>
  <c r="H27" i="1" s="1"/>
  <c r="G27" i="1"/>
  <c r="F27" i="1"/>
  <c r="I26" i="1"/>
  <c r="J26" i="1" s="1"/>
  <c r="H26" i="1"/>
  <c r="G26" i="1"/>
  <c r="F26" i="1"/>
  <c r="I25" i="1"/>
  <c r="H25" i="1" s="1"/>
  <c r="G25" i="1"/>
  <c r="F25" i="1"/>
  <c r="B20" i="1"/>
  <c r="J19" i="1"/>
  <c r="I19" i="1"/>
  <c r="G19" i="1"/>
  <c r="F19" i="1"/>
  <c r="I18" i="1"/>
  <c r="J18" i="1" s="1"/>
  <c r="G18" i="1"/>
  <c r="F18" i="1"/>
  <c r="I17" i="1"/>
  <c r="J17" i="1" s="1"/>
  <c r="G17" i="1"/>
  <c r="F17" i="1"/>
  <c r="J16" i="1"/>
  <c r="I16" i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  <c r="J11" i="1"/>
  <c r="I11" i="1"/>
  <c r="G11" i="1"/>
  <c r="F11" i="1"/>
  <c r="I10" i="1"/>
  <c r="J10" i="1" s="1"/>
  <c r="G10" i="1"/>
  <c r="F10" i="1"/>
  <c r="I9" i="1"/>
  <c r="J9" i="1" s="1"/>
  <c r="G9" i="1"/>
  <c r="F9" i="1"/>
  <c r="I8" i="1"/>
  <c r="J8" i="1" s="1"/>
  <c r="G8" i="1"/>
  <c r="F8" i="1"/>
  <c r="I7" i="1"/>
  <c r="J7" i="1" s="1"/>
  <c r="G7" i="1"/>
  <c r="F7" i="1"/>
  <c r="F20" i="1" l="1"/>
  <c r="H29" i="1"/>
  <c r="G29" i="1" s="1"/>
  <c r="J29" i="1"/>
  <c r="I38" i="1"/>
  <c r="C8" i="2" s="1"/>
  <c r="F36" i="5"/>
  <c r="E42" i="5"/>
  <c r="J20" i="1"/>
  <c r="H30" i="1"/>
  <c r="G30" i="1" s="1"/>
  <c r="D67" i="5"/>
  <c r="F38" i="1"/>
  <c r="E33" i="5"/>
  <c r="F25" i="5"/>
  <c r="F67" i="5"/>
  <c r="G63" i="5"/>
  <c r="D77" i="5"/>
  <c r="E73" i="5"/>
  <c r="J27" i="1"/>
  <c r="J25" i="1"/>
  <c r="I20" i="1"/>
  <c r="C7" i="2" s="1"/>
  <c r="J35" i="1"/>
  <c r="F19" i="5"/>
  <c r="E67" i="5"/>
  <c r="J37" i="1"/>
  <c r="J33" i="1"/>
  <c r="F45" i="5"/>
  <c r="X77" i="5"/>
  <c r="D32" i="4" l="1"/>
  <c r="F73" i="5"/>
  <c r="E77" i="5"/>
  <c r="D8" i="5"/>
  <c r="E8" i="5" s="1"/>
  <c r="C13" i="2"/>
  <c r="J38" i="1"/>
  <c r="C14" i="2" s="1"/>
  <c r="G19" i="5"/>
  <c r="G67" i="5"/>
  <c r="H63" i="5"/>
  <c r="G25" i="5"/>
  <c r="F33" i="5"/>
  <c r="F42" i="5"/>
  <c r="G36" i="5"/>
  <c r="D9" i="5"/>
  <c r="E9" i="5" s="1"/>
  <c r="F9" i="5" s="1"/>
  <c r="G9" i="5" s="1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G45" i="5"/>
  <c r="I31" i="4"/>
  <c r="I33" i="4" s="1"/>
  <c r="D36" i="4" l="1"/>
  <c r="D22" i="4"/>
  <c r="D30" i="4" s="1"/>
  <c r="D37" i="4"/>
  <c r="C56" i="2"/>
  <c r="C20" i="2"/>
  <c r="H25" i="5"/>
  <c r="G33" i="5"/>
  <c r="H67" i="5"/>
  <c r="I63" i="5"/>
  <c r="F8" i="5"/>
  <c r="E14" i="5"/>
  <c r="H19" i="5"/>
  <c r="G42" i="5"/>
  <c r="H36" i="5"/>
  <c r="C15" i="2"/>
  <c r="D13" i="2"/>
  <c r="D14" i="5"/>
  <c r="D15" i="5" s="1"/>
  <c r="H45" i="5"/>
  <c r="G73" i="5"/>
  <c r="F77" i="5"/>
  <c r="I28" i="4" l="1"/>
  <c r="J28" i="4" s="1"/>
  <c r="D39" i="4"/>
  <c r="D43" i="4" s="1"/>
  <c r="I19" i="5"/>
  <c r="E15" i="5"/>
  <c r="E16" i="5" s="1"/>
  <c r="G8" i="5"/>
  <c r="F14" i="5"/>
  <c r="I67" i="5"/>
  <c r="J63" i="5"/>
  <c r="H73" i="5"/>
  <c r="G77" i="5"/>
  <c r="I45" i="5"/>
  <c r="I25" i="5"/>
  <c r="H33" i="5"/>
  <c r="D57" i="5"/>
  <c r="E57" i="5" s="1"/>
  <c r="C59" i="2"/>
  <c r="D12" i="2"/>
  <c r="D11" i="2"/>
  <c r="D16" i="5"/>
  <c r="D9" i="2"/>
  <c r="D10" i="2"/>
  <c r="D15" i="2"/>
  <c r="D8" i="2"/>
  <c r="D7" i="2"/>
  <c r="I36" i="5"/>
  <c r="H42" i="5"/>
  <c r="D14" i="2"/>
  <c r="I29" i="4" l="1"/>
  <c r="J29" i="4" s="1"/>
  <c r="D44" i="4"/>
  <c r="H77" i="5"/>
  <c r="I73" i="5"/>
  <c r="D60" i="5"/>
  <c r="F15" i="5"/>
  <c r="F16" i="5" s="1"/>
  <c r="J45" i="5"/>
  <c r="I42" i="5"/>
  <c r="J36" i="5"/>
  <c r="K63" i="5"/>
  <c r="J67" i="5"/>
  <c r="F57" i="5"/>
  <c r="E60" i="5"/>
  <c r="H8" i="5"/>
  <c r="G14" i="5"/>
  <c r="J25" i="5"/>
  <c r="I33" i="5"/>
  <c r="D21" i="5"/>
  <c r="E21" i="5" s="1"/>
  <c r="C21" i="2"/>
  <c r="C68" i="2" s="1"/>
  <c r="J19" i="5"/>
  <c r="J22" i="4" l="1"/>
  <c r="J40" i="4"/>
  <c r="J33" i="5"/>
  <c r="K25" i="5"/>
  <c r="D69" i="5"/>
  <c r="D70" i="5" s="1"/>
  <c r="D63" i="2"/>
  <c r="D53" i="2"/>
  <c r="D31" i="2"/>
  <c r="D62" i="2"/>
  <c r="D52" i="2"/>
  <c r="D30" i="2"/>
  <c r="D47" i="2"/>
  <c r="D36" i="2"/>
  <c r="D57" i="2"/>
  <c r="D44" i="2"/>
  <c r="D28" i="2"/>
  <c r="D55" i="2"/>
  <c r="D40" i="2"/>
  <c r="D26" i="2"/>
  <c r="D54" i="2"/>
  <c r="D39" i="2"/>
  <c r="D25" i="2"/>
  <c r="D27" i="2"/>
  <c r="D68" i="2"/>
  <c r="D64" i="2"/>
  <c r="D49" i="2"/>
  <c r="D35" i="2"/>
  <c r="D48" i="2"/>
  <c r="D19" i="2"/>
  <c r="D46" i="2"/>
  <c r="D18" i="2"/>
  <c r="D45" i="2"/>
  <c r="D24" i="2"/>
  <c r="D38" i="2"/>
  <c r="D37" i="2"/>
  <c r="D65" i="2"/>
  <c r="D50" i="2"/>
  <c r="D29" i="2"/>
  <c r="D58" i="2"/>
  <c r="D51" i="2"/>
  <c r="D66" i="2"/>
  <c r="D32" i="2"/>
  <c r="D41" i="2"/>
  <c r="D56" i="2"/>
  <c r="C69" i="2"/>
  <c r="D20" i="2"/>
  <c r="K45" i="5"/>
  <c r="G15" i="5"/>
  <c r="G16" i="5" s="1"/>
  <c r="H14" i="5"/>
  <c r="I8" i="5"/>
  <c r="K19" i="5"/>
  <c r="G57" i="5"/>
  <c r="F60" i="5"/>
  <c r="D22" i="5"/>
  <c r="D21" i="2"/>
  <c r="D59" i="2"/>
  <c r="F21" i="5"/>
  <c r="E22" i="5"/>
  <c r="E69" i="5" s="1"/>
  <c r="E70" i="5" s="1"/>
  <c r="L63" i="5"/>
  <c r="K67" i="5"/>
  <c r="J73" i="5"/>
  <c r="I77" i="5"/>
  <c r="J42" i="5"/>
  <c r="K36" i="5"/>
  <c r="K28" i="4" l="1"/>
  <c r="K37" i="4"/>
  <c r="K29" i="4"/>
  <c r="K36" i="4"/>
  <c r="J24" i="4"/>
  <c r="K42" i="5"/>
  <c r="L36" i="5"/>
  <c r="K73" i="5"/>
  <c r="J77" i="5"/>
  <c r="H57" i="5"/>
  <c r="G60" i="5"/>
  <c r="C79" i="2"/>
  <c r="C77" i="2"/>
  <c r="D69" i="2"/>
  <c r="D80" i="5"/>
  <c r="D78" i="5"/>
  <c r="D86" i="5" s="1"/>
  <c r="D87" i="5" s="1"/>
  <c r="L19" i="5"/>
  <c r="E80" i="5"/>
  <c r="E78" i="5"/>
  <c r="E86" i="5" s="1"/>
  <c r="L45" i="5"/>
  <c r="L67" i="5"/>
  <c r="M63" i="5"/>
  <c r="I14" i="5"/>
  <c r="J8" i="5"/>
  <c r="K33" i="5"/>
  <c r="L25" i="5"/>
  <c r="G21" i="5"/>
  <c r="F22" i="5"/>
  <c r="F69" i="5" s="1"/>
  <c r="F70" i="5" s="1"/>
  <c r="H15" i="5"/>
  <c r="H16" i="5" s="1"/>
  <c r="E87" i="5" l="1"/>
  <c r="F80" i="5"/>
  <c r="F78" i="5"/>
  <c r="F86" i="5" s="1"/>
  <c r="M45" i="5"/>
  <c r="H21" i="5"/>
  <c r="G22" i="5"/>
  <c r="G69" i="5" s="1"/>
  <c r="G70" i="5" s="1"/>
  <c r="I57" i="5"/>
  <c r="H60" i="5"/>
  <c r="M19" i="5"/>
  <c r="K77" i="5"/>
  <c r="L73" i="5"/>
  <c r="K8" i="5"/>
  <c r="J14" i="5"/>
  <c r="I15" i="5"/>
  <c r="I16" i="5" s="1"/>
  <c r="N63" i="5"/>
  <c r="M67" i="5"/>
  <c r="L42" i="5"/>
  <c r="M36" i="5"/>
  <c r="M25" i="5"/>
  <c r="L33" i="5"/>
  <c r="F87" i="5" l="1"/>
  <c r="G80" i="5"/>
  <c r="G78" i="5"/>
  <c r="G86" i="5" s="1"/>
  <c r="G87" i="5" s="1"/>
  <c r="O63" i="5"/>
  <c r="N67" i="5"/>
  <c r="J57" i="5"/>
  <c r="I60" i="5"/>
  <c r="I21" i="5"/>
  <c r="H22" i="5"/>
  <c r="H69" i="5" s="1"/>
  <c r="H70" i="5" s="1"/>
  <c r="N45" i="5"/>
  <c r="L8" i="5"/>
  <c r="K14" i="5"/>
  <c r="J15" i="5"/>
  <c r="J16" i="5" s="1"/>
  <c r="M33" i="5"/>
  <c r="N25" i="5"/>
  <c r="L77" i="5"/>
  <c r="M73" i="5"/>
  <c r="N36" i="5"/>
  <c r="M42" i="5"/>
  <c r="N19" i="5"/>
  <c r="H78" i="5" l="1"/>
  <c r="H86" i="5" s="1"/>
  <c r="H87" i="5" s="1"/>
  <c r="H80" i="5"/>
  <c r="K57" i="5"/>
  <c r="J60" i="5"/>
  <c r="M8" i="5"/>
  <c r="L14" i="5"/>
  <c r="O36" i="5"/>
  <c r="N42" i="5"/>
  <c r="O45" i="5"/>
  <c r="N33" i="5"/>
  <c r="O25" i="5"/>
  <c r="J21" i="5"/>
  <c r="I22" i="5"/>
  <c r="I69" i="5" s="1"/>
  <c r="I70" i="5" s="1"/>
  <c r="O19" i="5"/>
  <c r="P63" i="5"/>
  <c r="O67" i="5"/>
  <c r="K15" i="5"/>
  <c r="K16" i="5" s="1"/>
  <c r="N73" i="5"/>
  <c r="M77" i="5"/>
  <c r="I78" i="5" l="1"/>
  <c r="I86" i="5" s="1"/>
  <c r="I87" i="5" s="1"/>
  <c r="I80" i="5"/>
  <c r="P67" i="5"/>
  <c r="Q63" i="5"/>
  <c r="P19" i="5"/>
  <c r="L15" i="5"/>
  <c r="L16" i="5" s="1"/>
  <c r="N77" i="5"/>
  <c r="O73" i="5"/>
  <c r="K21" i="5"/>
  <c r="J22" i="5"/>
  <c r="J69" i="5" s="1"/>
  <c r="J70" i="5" s="1"/>
  <c r="L57" i="5"/>
  <c r="K60" i="5"/>
  <c r="P36" i="5"/>
  <c r="O42" i="5"/>
  <c r="M14" i="5"/>
  <c r="N8" i="5"/>
  <c r="O33" i="5"/>
  <c r="P25" i="5"/>
  <c r="P45" i="5"/>
  <c r="N14" i="5" l="1"/>
  <c r="O8" i="5"/>
  <c r="M15" i="5"/>
  <c r="M16" i="5" s="1"/>
  <c r="Q36" i="5"/>
  <c r="P42" i="5"/>
  <c r="Q67" i="5"/>
  <c r="R63" i="5"/>
  <c r="Q45" i="5"/>
  <c r="O77" i="5"/>
  <c r="P73" i="5"/>
  <c r="Q19" i="5"/>
  <c r="M57" i="5"/>
  <c r="L60" i="5"/>
  <c r="J78" i="5"/>
  <c r="J86" i="5" s="1"/>
  <c r="J87" i="5" s="1"/>
  <c r="J80" i="5"/>
  <c r="Q25" i="5"/>
  <c r="P33" i="5"/>
  <c r="L21" i="5"/>
  <c r="K22" i="5"/>
  <c r="K69" i="5" s="1"/>
  <c r="K70" i="5" s="1"/>
  <c r="S63" i="5" l="1"/>
  <c r="R67" i="5"/>
  <c r="N57" i="5"/>
  <c r="M60" i="5"/>
  <c r="K80" i="5"/>
  <c r="K78" i="5"/>
  <c r="K86" i="5" s="1"/>
  <c r="K87" i="5" s="1"/>
  <c r="R19" i="5"/>
  <c r="Q42" i="5"/>
  <c r="R36" i="5"/>
  <c r="M21" i="5"/>
  <c r="L22" i="5"/>
  <c r="L69" i="5" s="1"/>
  <c r="L70" i="5" s="1"/>
  <c r="Q73" i="5"/>
  <c r="P77" i="5"/>
  <c r="R25" i="5"/>
  <c r="Q33" i="5"/>
  <c r="O14" i="5"/>
  <c r="P8" i="5"/>
  <c r="R45" i="5"/>
  <c r="N15" i="5"/>
  <c r="N16" i="5" s="1"/>
  <c r="L80" i="5" l="1"/>
  <c r="L78" i="5"/>
  <c r="L86" i="5" s="1"/>
  <c r="L87" i="5" s="1"/>
  <c r="S25" i="5"/>
  <c r="R33" i="5"/>
  <c r="R73" i="5"/>
  <c r="Q77" i="5"/>
  <c r="O57" i="5"/>
  <c r="N60" i="5"/>
  <c r="O15" i="5"/>
  <c r="O16" i="5" s="1"/>
  <c r="N21" i="5"/>
  <c r="M22" i="5"/>
  <c r="M69" i="5" s="1"/>
  <c r="M70" i="5" s="1"/>
  <c r="S36" i="5"/>
  <c r="R42" i="5"/>
  <c r="S45" i="5"/>
  <c r="S67" i="5"/>
  <c r="T63" i="5"/>
  <c r="P14" i="5"/>
  <c r="Q8" i="5"/>
  <c r="S19" i="5"/>
  <c r="M80" i="5" l="1"/>
  <c r="M78" i="5"/>
  <c r="M86" i="5" s="1"/>
  <c r="M87" i="5" s="1"/>
  <c r="P57" i="5"/>
  <c r="O60" i="5"/>
  <c r="R77" i="5"/>
  <c r="S73" i="5"/>
  <c r="T45" i="5"/>
  <c r="S42" i="5"/>
  <c r="T36" i="5"/>
  <c r="T19" i="5"/>
  <c r="R8" i="5"/>
  <c r="Q14" i="5"/>
  <c r="O21" i="5"/>
  <c r="N22" i="5"/>
  <c r="N69" i="5" s="1"/>
  <c r="N70" i="5" s="1"/>
  <c r="T25" i="5"/>
  <c r="S33" i="5"/>
  <c r="P15" i="5"/>
  <c r="P16" i="5" s="1"/>
  <c r="T67" i="5"/>
  <c r="U63" i="5"/>
  <c r="N80" i="5" l="1"/>
  <c r="N78" i="5"/>
  <c r="N86" i="5" s="1"/>
  <c r="N87" i="5" s="1"/>
  <c r="U25" i="5"/>
  <c r="T33" i="5"/>
  <c r="P21" i="5"/>
  <c r="O22" i="5"/>
  <c r="O69" i="5" s="1"/>
  <c r="O70" i="5" s="1"/>
  <c r="Q15" i="5"/>
  <c r="Q16" i="5" s="1"/>
  <c r="T42" i="5"/>
  <c r="U36" i="5"/>
  <c r="S77" i="5"/>
  <c r="T73" i="5"/>
  <c r="S8" i="5"/>
  <c r="R14" i="5"/>
  <c r="U67" i="5"/>
  <c r="V63" i="5"/>
  <c r="Q57" i="5"/>
  <c r="P60" i="5"/>
  <c r="U19" i="5"/>
  <c r="U45" i="5"/>
  <c r="R57" i="5" l="1"/>
  <c r="Q60" i="5"/>
  <c r="O80" i="5"/>
  <c r="O78" i="5"/>
  <c r="O86" i="5" s="1"/>
  <c r="O87" i="5" s="1"/>
  <c r="V67" i="5"/>
  <c r="W63" i="5"/>
  <c r="R15" i="5"/>
  <c r="R16" i="5" s="1"/>
  <c r="S14" i="5"/>
  <c r="T8" i="5"/>
  <c r="Q21" i="5"/>
  <c r="P22" i="5"/>
  <c r="P69" i="5" s="1"/>
  <c r="P70" i="5" s="1"/>
  <c r="V45" i="5"/>
  <c r="T77" i="5"/>
  <c r="U73" i="5"/>
  <c r="U33" i="5"/>
  <c r="V25" i="5"/>
  <c r="V19" i="5"/>
  <c r="U42" i="5"/>
  <c r="V36" i="5"/>
  <c r="P80" i="5" l="1"/>
  <c r="P78" i="5"/>
  <c r="P86" i="5" s="1"/>
  <c r="P87" i="5" s="1"/>
  <c r="U77" i="5"/>
  <c r="V73" i="5"/>
  <c r="U8" i="5"/>
  <c r="T14" i="5"/>
  <c r="S15" i="5"/>
  <c r="S16" i="5" s="1"/>
  <c r="X63" i="5"/>
  <c r="X67" i="5" s="1"/>
  <c r="W67" i="5"/>
  <c r="W45" i="5"/>
  <c r="V42" i="5"/>
  <c r="W36" i="5"/>
  <c r="R21" i="5"/>
  <c r="Q22" i="5"/>
  <c r="Q69" i="5" s="1"/>
  <c r="Q70" i="5" s="1"/>
  <c r="W19" i="5"/>
  <c r="S57" i="5"/>
  <c r="R60" i="5"/>
  <c r="V33" i="5"/>
  <c r="W25" i="5"/>
  <c r="Q80" i="5" l="1"/>
  <c r="Q78" i="5"/>
  <c r="Q86" i="5" s="1"/>
  <c r="Q87" i="5" s="1"/>
  <c r="X19" i="5"/>
  <c r="T15" i="5"/>
  <c r="T16" i="5" s="1"/>
  <c r="V8" i="5"/>
  <c r="U14" i="5"/>
  <c r="R69" i="5"/>
  <c r="R70" i="5" s="1"/>
  <c r="X45" i="5"/>
  <c r="T57" i="5"/>
  <c r="S60" i="5"/>
  <c r="S21" i="5"/>
  <c r="R22" i="5"/>
  <c r="W42" i="5"/>
  <c r="X36" i="5"/>
  <c r="X42" i="5" s="1"/>
  <c r="X25" i="5"/>
  <c r="X33" i="5" s="1"/>
  <c r="W33" i="5"/>
  <c r="V77" i="5"/>
  <c r="W73" i="5"/>
  <c r="W77" i="5" s="1"/>
  <c r="R78" i="5" l="1"/>
  <c r="R86" i="5" s="1"/>
  <c r="R87" i="5" s="1"/>
  <c r="R80" i="5"/>
  <c r="U15" i="5"/>
  <c r="U16" i="5" s="1"/>
  <c r="W8" i="5"/>
  <c r="V14" i="5"/>
  <c r="T21" i="5"/>
  <c r="S22" i="5"/>
  <c r="S69" i="5" s="1"/>
  <c r="S70" i="5" s="1"/>
  <c r="U57" i="5"/>
  <c r="T60" i="5"/>
  <c r="S78" i="5" l="1"/>
  <c r="S86" i="5" s="1"/>
  <c r="S87" i="5" s="1"/>
  <c r="S80" i="5"/>
  <c r="V15" i="5"/>
  <c r="V16" i="5" s="1"/>
  <c r="X8" i="5"/>
  <c r="X14" i="5" s="1"/>
  <c r="W14" i="5"/>
  <c r="U21" i="5"/>
  <c r="T22" i="5"/>
  <c r="T69" i="5" s="1"/>
  <c r="T70" i="5" s="1"/>
  <c r="V57" i="5"/>
  <c r="U60" i="5"/>
  <c r="T78" i="5" l="1"/>
  <c r="T86" i="5" s="1"/>
  <c r="T87" i="5" s="1"/>
  <c r="T80" i="5"/>
  <c r="V21" i="5"/>
  <c r="U22" i="5"/>
  <c r="W15" i="5"/>
  <c r="W16" i="5" s="1"/>
  <c r="X15" i="5"/>
  <c r="X16" i="5" s="1"/>
  <c r="U69" i="5"/>
  <c r="U70" i="5" s="1"/>
  <c r="W57" i="5"/>
  <c r="V60" i="5"/>
  <c r="U80" i="5" l="1"/>
  <c r="U78" i="5"/>
  <c r="U86" i="5" s="1"/>
  <c r="U87" i="5" s="1"/>
  <c r="W21" i="5"/>
  <c r="V22" i="5"/>
  <c r="V69" i="5" s="1"/>
  <c r="V70" i="5" s="1"/>
  <c r="X57" i="5"/>
  <c r="X60" i="5" s="1"/>
  <c r="W60" i="5"/>
  <c r="V80" i="5" l="1"/>
  <c r="V78" i="5"/>
  <c r="V86" i="5" s="1"/>
  <c r="V87" i="5" s="1"/>
  <c r="X21" i="5"/>
  <c r="X22" i="5" s="1"/>
  <c r="X69" i="5" s="1"/>
  <c r="X70" i="5" s="1"/>
  <c r="W22" i="5"/>
  <c r="W69" i="5" s="1"/>
  <c r="W70" i="5" s="1"/>
  <c r="W80" i="5" l="1"/>
  <c r="W78" i="5"/>
  <c r="X80" i="5"/>
  <c r="X78" i="5"/>
  <c r="J43" i="4" l="1"/>
  <c r="X86" i="5"/>
  <c r="K42" i="4"/>
  <c r="W86" i="5"/>
  <c r="W87" i="5" s="1"/>
  <c r="X87" i="5" s="1"/>
</calcChain>
</file>

<file path=xl/sharedStrings.xml><?xml version="1.0" encoding="utf-8"?>
<sst xmlns="http://schemas.openxmlformats.org/spreadsheetml/2006/main" count="264" uniqueCount="219">
  <si>
    <t>Project Name</t>
  </si>
  <si>
    <t>Instructions For Use</t>
  </si>
  <si>
    <t>Address</t>
  </si>
  <si>
    <t>Enter Values</t>
  </si>
  <si>
    <t>Date</t>
  </si>
  <si>
    <t xml:space="preserve">Enter Descriptions </t>
  </si>
  <si>
    <t>Residential Unit Mix</t>
  </si>
  <si>
    <t>No. Units</t>
  </si>
  <si>
    <t>No. Bedrooms</t>
  </si>
  <si>
    <t>Unit Type</t>
  </si>
  <si>
    <t>Per Unit Square Footage</t>
  </si>
  <si>
    <t>Total Square Footage</t>
  </si>
  <si>
    <t>Rent/SF</t>
  </si>
  <si>
    <t>Monthly Rent</t>
  </si>
  <si>
    <t>Gross Rental Income</t>
  </si>
  <si>
    <t>Vacancy</t>
  </si>
  <si>
    <t>Residential Vacancy Rate</t>
  </si>
  <si>
    <t>Total Units</t>
  </si>
  <si>
    <t>Total Gross Sales</t>
  </si>
  <si>
    <t>Commercial Unit Mix</t>
  </si>
  <si>
    <t>Lease Space</t>
  </si>
  <si>
    <t>Square Footage</t>
  </si>
  <si>
    <t>Lease Type</t>
  </si>
  <si>
    <t>Annual Rent Rate</t>
  </si>
  <si>
    <t>Monthly Rent Rate</t>
  </si>
  <si>
    <t>Commercial Vacancy Rate</t>
  </si>
  <si>
    <t>Gross Income Potential</t>
  </si>
  <si>
    <t>Annual Operating Expenses</t>
  </si>
  <si>
    <t>Development Income</t>
  </si>
  <si>
    <t>%</t>
  </si>
  <si>
    <t>Annual Gross Residential Rental Income</t>
  </si>
  <si>
    <t>Annual Gross Commercial Income</t>
  </si>
  <si>
    <t>Annual Gross Hospitality Room &amp; Related Income</t>
  </si>
  <si>
    <t>Annual Gross Hospitality Other Income</t>
  </si>
  <si>
    <t>Annual Gross Parking Income</t>
  </si>
  <si>
    <t>Annual Other Income</t>
  </si>
  <si>
    <t>Gross Income</t>
  </si>
  <si>
    <t xml:space="preserve">Vacancy Loss </t>
  </si>
  <si>
    <t>Net Income Potential</t>
  </si>
  <si>
    <t>Management Expenses</t>
  </si>
  <si>
    <t>Management Fee</t>
  </si>
  <si>
    <t>Other (e.g. signage)</t>
  </si>
  <si>
    <t>Other</t>
  </si>
  <si>
    <t>Subtotal</t>
  </si>
  <si>
    <t>Administrative</t>
  </si>
  <si>
    <t>Marketing</t>
  </si>
  <si>
    <t>Payroll</t>
  </si>
  <si>
    <t>Office</t>
  </si>
  <si>
    <t>Telephone</t>
  </si>
  <si>
    <t>Accounting</t>
  </si>
  <si>
    <t>Legal</t>
  </si>
  <si>
    <t>Utilities</t>
  </si>
  <si>
    <t>Electricity</t>
  </si>
  <si>
    <t>Gas</t>
  </si>
  <si>
    <t>Water &amp; Sewer</t>
  </si>
  <si>
    <t>Security</t>
  </si>
  <si>
    <t xml:space="preserve">Other </t>
  </si>
  <si>
    <t>Operating and Maintenance</t>
  </si>
  <si>
    <t>Payroll &amp; Benefits</t>
  </si>
  <si>
    <t>Repairs &amp; Maintenance</t>
  </si>
  <si>
    <t>Supplies (janitorial, repairs, etc.)</t>
  </si>
  <si>
    <t>Lawn/Tree Maintenance</t>
  </si>
  <si>
    <t>Snow Removal</t>
  </si>
  <si>
    <t>Extermination</t>
  </si>
  <si>
    <t>Trash Removal</t>
  </si>
  <si>
    <t>Painting/Decorations/Cleaning</t>
  </si>
  <si>
    <t>Heating &amp; Air Repairs</t>
  </si>
  <si>
    <t>Elevator Repair</t>
  </si>
  <si>
    <t>Fire Suppression/Alarm</t>
  </si>
  <si>
    <t>Parking Lot Repairs</t>
  </si>
  <si>
    <t>Reserves!!!</t>
  </si>
  <si>
    <t>Taxes &amp; Insurance</t>
  </si>
  <si>
    <t>Property Taxes</t>
  </si>
  <si>
    <t>Insurance</t>
  </si>
  <si>
    <t>Total Expenses</t>
  </si>
  <si>
    <t>Cashflow Available for Debt Service / Net Operating Income</t>
  </si>
  <si>
    <t>Amortizing Loans</t>
  </si>
  <si>
    <t>Senior Loan</t>
  </si>
  <si>
    <t>Cash Flow Available for Distribution</t>
  </si>
  <si>
    <t>Debt Service Coverage Ratio</t>
  </si>
  <si>
    <t>Loan Terms</t>
  </si>
  <si>
    <t>Loan Amount</t>
  </si>
  <si>
    <t>Term Mos.</t>
  </si>
  <si>
    <t>Amort. Mos.</t>
  </si>
  <si>
    <t>Interest Rate</t>
  </si>
  <si>
    <t>Refi Rate</t>
  </si>
  <si>
    <t>Loan Estimate</t>
  </si>
  <si>
    <t>YYY</t>
  </si>
  <si>
    <t>ZZZ</t>
  </si>
  <si>
    <t>Mortgage Calculator:</t>
  </si>
  <si>
    <t>https://www.mortgagecalculator.org/calcs/commercial.php</t>
  </si>
  <si>
    <t>Construction Costs</t>
  </si>
  <si>
    <t>Site Work</t>
  </si>
  <si>
    <t>Cost</t>
  </si>
  <si>
    <t>Environmental Mitigation</t>
  </si>
  <si>
    <t>Earth Work</t>
  </si>
  <si>
    <t>Drives/Walks</t>
  </si>
  <si>
    <t>Site Improvements</t>
  </si>
  <si>
    <t>Irrigation</t>
  </si>
  <si>
    <t>Landscaping</t>
  </si>
  <si>
    <t>Site Utilities</t>
  </si>
  <si>
    <t>Total Site Work</t>
  </si>
  <si>
    <t>Structures</t>
  </si>
  <si>
    <t>Building Mitigation</t>
  </si>
  <si>
    <t>Building Concrete</t>
  </si>
  <si>
    <t>Masonry</t>
  </si>
  <si>
    <t>Metals</t>
  </si>
  <si>
    <t>Rough Carpentry</t>
  </si>
  <si>
    <t>Finish Carpentry</t>
  </si>
  <si>
    <t>Insulation</t>
  </si>
  <si>
    <t>Roofing</t>
  </si>
  <si>
    <t>Siding</t>
  </si>
  <si>
    <t>Caulking and Exterior Sealants</t>
  </si>
  <si>
    <t>Doors / Hardware</t>
  </si>
  <si>
    <t>Windows</t>
  </si>
  <si>
    <t>Glazing</t>
  </si>
  <si>
    <t>Gypsum Board</t>
  </si>
  <si>
    <t>Tiling</t>
  </si>
  <si>
    <t>Acoustical Ceilings</t>
  </si>
  <si>
    <t>Flooring</t>
  </si>
  <si>
    <t>Carpeting</t>
  </si>
  <si>
    <t>Painting</t>
  </si>
  <si>
    <t>Specialties</t>
  </si>
  <si>
    <t>Special Equipment</t>
  </si>
  <si>
    <t>Appliances</t>
  </si>
  <si>
    <t>Window Treatments</t>
  </si>
  <si>
    <t>Cabinets &amp; Casework</t>
  </si>
  <si>
    <t>Elevators</t>
  </si>
  <si>
    <t>Fire Protection</t>
  </si>
  <si>
    <t>Plumbing</t>
  </si>
  <si>
    <t>HVAC</t>
  </si>
  <si>
    <t>Electrical</t>
  </si>
  <si>
    <t>Safety &amp; Security Systems</t>
  </si>
  <si>
    <t>Total Structures</t>
  </si>
  <si>
    <t>Sources and Uses</t>
  </si>
  <si>
    <t>Uses</t>
  </si>
  <si>
    <t>Sources</t>
  </si>
  <si>
    <t xml:space="preserve">Acquisition </t>
  </si>
  <si>
    <t>Construction Period Sources</t>
  </si>
  <si>
    <t>Land Costs</t>
  </si>
  <si>
    <t>Construction Financing</t>
  </si>
  <si>
    <t>Building Costs</t>
  </si>
  <si>
    <t>Other (describe)</t>
  </si>
  <si>
    <t>Total Construction Sources</t>
  </si>
  <si>
    <t>subtotal</t>
  </si>
  <si>
    <t>Site Costs</t>
  </si>
  <si>
    <t>Permanent Sources</t>
  </si>
  <si>
    <t>Bank Loan</t>
  </si>
  <si>
    <t>Permits and Fees</t>
  </si>
  <si>
    <t>Equity/Developer Funding</t>
  </si>
  <si>
    <t>Other (land cost)</t>
  </si>
  <si>
    <t>Total Permanent Sources</t>
  </si>
  <si>
    <t>Soft Costs</t>
  </si>
  <si>
    <t>Sources &amp; Uses</t>
  </si>
  <si>
    <t>Architectural Fees</t>
  </si>
  <si>
    <t>Total Development Costs</t>
  </si>
  <si>
    <t>Engineering Costs</t>
  </si>
  <si>
    <t>Total Development Sources</t>
  </si>
  <si>
    <t>Survey</t>
  </si>
  <si>
    <t>Surplux/(Gap)</t>
  </si>
  <si>
    <t>Legal Fees</t>
  </si>
  <si>
    <t>Project Performance</t>
  </si>
  <si>
    <t>$/SF</t>
  </si>
  <si>
    <t>%TDC</t>
  </si>
  <si>
    <t>Total Hard Cost</t>
  </si>
  <si>
    <t xml:space="preserve">Contingency </t>
  </si>
  <si>
    <t>Total Soft Cost</t>
  </si>
  <si>
    <t>Building Construction Costs</t>
  </si>
  <si>
    <t>Common Space</t>
  </si>
  <si>
    <t>Construction Period Interest</t>
  </si>
  <si>
    <t>Total S.F. w/o Parking</t>
  </si>
  <si>
    <t>% TDC</t>
  </si>
  <si>
    <t>Cash Equity</t>
  </si>
  <si>
    <t>Land/Building Contribution</t>
  </si>
  <si>
    <t>Other Costs</t>
  </si>
  <si>
    <t>Owner Contribution</t>
  </si>
  <si>
    <t>Developer Fee</t>
  </si>
  <si>
    <t>Project Management Fee</t>
  </si>
  <si>
    <t>Total Project Cost</t>
  </si>
  <si>
    <t>Rent Up Reserve</t>
  </si>
  <si>
    <t>Avg. Annual Cash-on-Cash Return</t>
  </si>
  <si>
    <t>Total Uses</t>
  </si>
  <si>
    <t>Cashflow</t>
  </si>
  <si>
    <t>Inflation %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</si>
  <si>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</si>
  <si>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</si>
  <si>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</si>
  <si>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</si>
  <si>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</si>
  <si>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</si>
  <si>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</si>
  <si>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</si>
  <si>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</si>
  <si>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</si>
  <si>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</si>
  <si>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</si>
  <si>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</si>
  <si>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</si>
  <si>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</si>
  <si>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</si>
  <si>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</si>
  <si>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</si>
  <si>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</si>
  <si>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</si>
  <si>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</si>
  <si>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Net Operating Income</t>
  </si>
  <si>
    <t>Debt Service</t>
  </si>
  <si>
    <t>Total Debt Service</t>
  </si>
  <si>
    <t>Developer</t>
  </si>
  <si>
    <t>Remaining Cashflow</t>
  </si>
  <si>
    <t>Capital Account</t>
  </si>
  <si>
    <t>Anticipated Balloon Payment</t>
  </si>
  <si>
    <t>IRR</t>
  </si>
  <si>
    <t>Estimated 30% of Gross Income</t>
  </si>
  <si>
    <t>Bank Loan Origination Fees- Included in Loan</t>
  </si>
  <si>
    <t>Preferred Equity Investment Distributions</t>
  </si>
  <si>
    <t>Principal</t>
  </si>
  <si>
    <t>Preferred Equity Investment Principal + 7% Interest Return</t>
  </si>
  <si>
    <t>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</si>
</sst>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&quot;$&quot;#,##0"/>
    <numFmt numFmtId="167" formatCode="#,##0.00;\(#,##0.00\)"/>
    <numFmt numFmtId="168" formatCode="0.0%"/>
    <numFmt numFmtId="169" formatCode="_(&quot;$&quot;* #,##0_);_(&quot;$&quot;* \(#,##0\);_(&quot;$&quot;* &quot;-&quot;??_);_(@_)"/>
  </numFmts>
  <fonts count="33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Montserrat"/>
    </font>
    <font>
      <b/>
      <sz val="10"/>
      <color theme="9"/>
      <name val="Montserrat"/>
    </font>
    <font>
      <sz val="10"/>
      <color theme="9"/>
      <name val="Montserrat"/>
    </font>
    <font>
      <b/>
      <sz val="10"/>
      <color rgb="FF3862B5"/>
      <name val="Montserrat"/>
    </font>
    <font>
      <b/>
      <sz val="10"/>
      <color rgb="FFE6B8AF"/>
      <name val="Montserrat"/>
    </font>
    <font>
      <sz val="10"/>
      <color rgb="FF3862B5"/>
      <name val="Montserrat"/>
    </font>
    <font>
      <sz val="10"/>
      <color rgb="FF85200C"/>
      <name val="Montserrat"/>
    </font>
    <font>
      <b/>
      <sz val="10"/>
      <color theme="1"/>
      <name val="Montserrat"/>
    </font>
    <font>
      <sz val="10"/>
      <color theme="4"/>
      <name val="Montserrat"/>
    </font>
    <font>
      <b/>
      <sz val="10"/>
      <color theme="4"/>
      <name val="Montserrat"/>
    </font>
    <font>
      <b/>
      <sz val="10"/>
      <color rgb="FF274E13"/>
      <name val="Montserrat"/>
    </font>
    <font>
      <sz val="10"/>
      <color rgb="FF274E13"/>
      <name val="Montserrat"/>
    </font>
    <font>
      <u/>
      <sz val="10"/>
      <color rgb="FF9F545C"/>
      <name val="Montserrat"/>
    </font>
    <font>
      <b/>
      <sz val="12"/>
      <color rgb="FFEFEFEF"/>
      <name val="Montserrat"/>
    </font>
    <font>
      <i/>
      <sz val="10"/>
      <color theme="6"/>
      <name val="Montserrat"/>
    </font>
    <font>
      <b/>
      <sz val="11"/>
      <color rgb="FFEFEFEF"/>
      <name val="Montserrat"/>
    </font>
    <font>
      <sz val="10"/>
      <color rgb="FF000000"/>
      <name val="Arial"/>
      <family val="2"/>
      <scheme val="minor"/>
    </font>
    <font>
      <b/>
      <sz val="10"/>
      <color rgb="FF0A2240"/>
      <name val="Montserrat"/>
    </font>
    <font>
      <sz val="10"/>
      <color rgb="FF0A2240"/>
      <name val="Montserrat"/>
    </font>
    <font>
      <i/>
      <sz val="10"/>
      <color rgb="FF0A2240"/>
      <name val="Montserrat"/>
    </font>
    <font>
      <b/>
      <sz val="11"/>
      <color rgb="FF0A2240"/>
      <name val="Montserrat"/>
    </font>
    <font>
      <b/>
      <sz val="6"/>
      <color rgb="FF0A2240"/>
      <name val="Montserrat"/>
    </font>
    <font>
      <b/>
      <sz val="12"/>
      <color rgb="FFFFFFFF"/>
      <name val="Montserrat"/>
    </font>
    <font>
      <b/>
      <sz val="10"/>
      <color rgb="FFFFFFFF"/>
      <name val="Montserrat"/>
    </font>
    <font>
      <sz val="12"/>
      <name val="Arial"/>
      <family val="2"/>
    </font>
    <font>
      <sz val="10"/>
      <color rgb="FF002060"/>
      <name val="Montserrat"/>
    </font>
    <font>
      <sz val="10"/>
      <color rgb="FF002060"/>
      <name val="Arial"/>
      <family val="2"/>
      <scheme val="minor"/>
    </font>
    <font>
      <sz val="10"/>
      <color rgb="FF002060"/>
      <name val="Arial"/>
      <family val="2"/>
    </font>
    <font>
      <b/>
      <sz val="10"/>
      <color rgb="FF002060"/>
      <name val="Montserrat"/>
    </font>
    <font>
      <sz val="9"/>
      <color rgb="FF002060"/>
      <name val="&quot;Google Sans Mono&quot;"/>
    </font>
    <font>
      <b/>
      <sz val="12"/>
      <color rgb="FF002060"/>
      <name val="Montserrat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A61C00"/>
        <bgColor rgb="FFA61C00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6E8F5"/>
        <bgColor indexed="64"/>
      </patternFill>
    </fill>
    <fill>
      <patternFill patternType="solid">
        <fgColor rgb="FF6CACE0"/>
        <bgColor indexed="64"/>
      </patternFill>
    </fill>
    <fill>
      <patternFill patternType="solid">
        <fgColor rgb="FFDA291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291C"/>
        <bgColor theme="5"/>
      </patternFill>
    </fill>
    <fill>
      <patternFill patternType="solid">
        <fgColor rgb="FFDA291C"/>
        <bgColor theme="6"/>
      </patternFill>
    </fill>
  </fills>
  <borders count="23">
    <border>
      <left/>
      <right/>
      <top/>
      <bottom/>
      <diagonal/>
    </border>
    <border>
      <left/>
      <right/>
      <top style="thin">
        <color rgb="FF0A2240"/>
      </top>
      <bottom/>
      <diagonal/>
    </border>
    <border>
      <left style="thin">
        <color rgb="FF0A2240"/>
      </left>
      <right/>
      <top style="thin">
        <color rgb="FF0A2240"/>
      </top>
      <bottom/>
      <diagonal/>
    </border>
    <border>
      <left style="thin">
        <color rgb="FF0A2240"/>
      </left>
      <right/>
      <top/>
      <bottom/>
      <diagonal/>
    </border>
    <border>
      <left/>
      <right style="thin">
        <color rgb="FF0A2240"/>
      </right>
      <top style="thin">
        <color rgb="FF0A2240"/>
      </top>
      <bottom/>
      <diagonal/>
    </border>
    <border>
      <left style="thin">
        <color rgb="FF0A2240"/>
      </left>
      <right style="thin">
        <color rgb="FF0A2240"/>
      </right>
      <top/>
      <bottom/>
      <diagonal/>
    </border>
    <border>
      <left/>
      <right style="thin">
        <color rgb="FF0A2240"/>
      </right>
      <top/>
      <bottom/>
      <diagonal/>
    </border>
    <border>
      <left style="thin">
        <color rgb="FF0A2240"/>
      </left>
      <right style="thin">
        <color rgb="FF0A2240"/>
      </right>
      <top style="thin">
        <color rgb="FF0A2240"/>
      </top>
      <bottom/>
      <diagonal/>
    </border>
    <border>
      <left style="thin">
        <color rgb="FF0A2240"/>
      </left>
      <right/>
      <top style="thin">
        <color rgb="FF0A2240"/>
      </top>
      <bottom style="thin">
        <color rgb="FF0A2240"/>
      </bottom>
      <diagonal/>
    </border>
    <border>
      <left/>
      <right/>
      <top style="thin">
        <color rgb="FF0A2240"/>
      </top>
      <bottom style="thin">
        <color rgb="FF0A2240"/>
      </bottom>
      <diagonal/>
    </border>
    <border>
      <left/>
      <right style="thin">
        <color rgb="FF0A2240"/>
      </right>
      <top style="thin">
        <color rgb="FF0A2240"/>
      </top>
      <bottom style="thin">
        <color rgb="FF0A2240"/>
      </bottom>
      <diagonal/>
    </border>
    <border>
      <left style="thin">
        <color rgb="FF0A2240"/>
      </left>
      <right/>
      <top/>
      <bottom style="thin">
        <color rgb="FF0A2240"/>
      </bottom>
      <diagonal/>
    </border>
    <border>
      <left/>
      <right/>
      <top/>
      <bottom style="thin">
        <color rgb="FF0A2240"/>
      </bottom>
      <diagonal/>
    </border>
    <border>
      <left/>
      <right style="thin">
        <color rgb="FF0A2240"/>
      </right>
      <top/>
      <bottom style="thin">
        <color rgb="FF0A2240"/>
      </bottom>
      <diagonal/>
    </border>
    <border>
      <left style="thin">
        <color rgb="FF0A2240"/>
      </left>
      <right style="thin">
        <color rgb="FF0A2240"/>
      </right>
      <top/>
      <bottom style="thin">
        <color rgb="FF0A2240"/>
      </bottom>
      <diagonal/>
    </border>
    <border>
      <left style="thin">
        <color rgb="FFDA291C"/>
      </left>
      <right/>
      <top style="thin">
        <color rgb="FFDA291C"/>
      </top>
      <bottom/>
      <diagonal/>
    </border>
    <border>
      <left/>
      <right/>
      <top style="thin">
        <color rgb="FFDA291C"/>
      </top>
      <bottom/>
      <diagonal/>
    </border>
    <border>
      <left/>
      <right style="thin">
        <color rgb="FFDA291C"/>
      </right>
      <top style="thin">
        <color rgb="FFDA291C"/>
      </top>
      <bottom/>
      <diagonal/>
    </border>
    <border>
      <left style="thin">
        <color rgb="FFDA291C"/>
      </left>
      <right/>
      <top style="thin">
        <color rgb="FFDA291C"/>
      </top>
      <bottom style="thin">
        <color rgb="FFDA291C"/>
      </bottom>
      <diagonal/>
    </border>
    <border>
      <left/>
      <right/>
      <top style="thin">
        <color rgb="FFDA291C"/>
      </top>
      <bottom style="thin">
        <color rgb="FFDA291C"/>
      </bottom>
      <diagonal/>
    </border>
    <border>
      <left/>
      <right style="thin">
        <color rgb="FFDA291C"/>
      </right>
      <top style="thin">
        <color rgb="FFDA291C"/>
      </top>
      <bottom style="thin">
        <color rgb="FFDA291C"/>
      </bottom>
      <diagonal/>
    </border>
    <border>
      <left style="thin">
        <color rgb="FFDA291C"/>
      </left>
      <right/>
      <top/>
      <bottom/>
      <diagonal/>
    </border>
    <border>
      <left/>
      <right style="thin">
        <color rgb="FFDA291C"/>
      </right>
      <top/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6" fontId="7" fillId="5" borderId="0" xfId="0" applyNumberFormat="1" applyFont="1" applyFill="1" applyAlignment="1">
      <alignment horizontal="center"/>
    </xf>
    <xf numFmtId="0" fontId="9" fillId="0" borderId="0" xfId="0" applyFont="1"/>
    <xf numFmtId="10" fontId="2" fillId="0" borderId="0" xfId="0" applyNumberFormat="1" applyFont="1"/>
    <xf numFmtId="0" fontId="11" fillId="0" borderId="0" xfId="0" applyFont="1"/>
    <xf numFmtId="165" fontId="2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3" fontId="13" fillId="0" borderId="0" xfId="0" applyNumberFormat="1" applyFont="1"/>
    <xf numFmtId="0" fontId="13" fillId="0" borderId="0" xfId="0" applyFont="1"/>
    <xf numFmtId="10" fontId="13" fillId="0" borderId="0" xfId="0" applyNumberFormat="1" applyFont="1"/>
    <xf numFmtId="0" fontId="10" fillId="0" borderId="0" xfId="0" applyFont="1"/>
    <xf numFmtId="168" fontId="10" fillId="0" borderId="0" xfId="0" applyNumberFormat="1" applyFont="1"/>
    <xf numFmtId="0" fontId="0" fillId="0" borderId="0" xfId="0"/>
    <xf numFmtId="166" fontId="16" fillId="0" borderId="0" xfId="0" applyNumberFormat="1" applyFont="1" applyAlignment="1">
      <alignment horizontal="right"/>
    </xf>
    <xf numFmtId="166" fontId="16" fillId="0" borderId="0" xfId="0" applyNumberFormat="1" applyFont="1"/>
    <xf numFmtId="0" fontId="20" fillId="0" borderId="0" xfId="0" applyFont="1"/>
    <xf numFmtId="0" fontId="20" fillId="11" borderId="0" xfId="0" applyFont="1" applyFill="1" applyAlignment="1">
      <alignment horizontal="right"/>
    </xf>
    <xf numFmtId="165" fontId="20" fillId="0" borderId="0" xfId="0" applyNumberFormat="1" applyFont="1"/>
    <xf numFmtId="165" fontId="20" fillId="5" borderId="0" xfId="0" applyNumberFormat="1" applyFont="1" applyFill="1"/>
    <xf numFmtId="165" fontId="19" fillId="0" borderId="0" xfId="0" applyNumberFormat="1" applyFont="1"/>
    <xf numFmtId="165" fontId="20" fillId="2" borderId="0" xfId="0" applyNumberFormat="1" applyFont="1" applyFill="1"/>
    <xf numFmtId="165" fontId="21" fillId="0" borderId="0" xfId="0" applyNumberFormat="1" applyFont="1"/>
    <xf numFmtId="168" fontId="20" fillId="0" borderId="0" xfId="0" applyNumberFormat="1" applyFont="1"/>
    <xf numFmtId="168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8" fontId="20" fillId="2" borderId="0" xfId="0" applyNumberFormat="1" applyFont="1" applyFill="1"/>
    <xf numFmtId="168" fontId="19" fillId="0" borderId="0" xfId="0" applyNumberFormat="1" applyFont="1"/>
    <xf numFmtId="0" fontId="20" fillId="0" borderId="0" xfId="0" applyFont="1" applyAlignment="1">
      <alignment horizontal="center"/>
    </xf>
    <xf numFmtId="169" fontId="20" fillId="0" borderId="0" xfId="1" applyNumberFormat="1" applyFont="1" applyBorder="1"/>
    <xf numFmtId="168" fontId="20" fillId="11" borderId="0" xfId="0" applyNumberFormat="1" applyFont="1" applyFill="1" applyAlignment="1">
      <alignment horizontal="right"/>
    </xf>
    <xf numFmtId="0" fontId="20" fillId="11" borderId="1" xfId="0" applyFont="1" applyFill="1" applyBorder="1" applyAlignment="1">
      <alignment horizontal="right"/>
    </xf>
    <xf numFmtId="0" fontId="1" fillId="0" borderId="1" xfId="0" applyFont="1" applyBorder="1"/>
    <xf numFmtId="0" fontId="20" fillId="2" borderId="1" xfId="0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19" fillId="11" borderId="2" xfId="0" applyFont="1" applyFill="1" applyBorder="1"/>
    <xf numFmtId="0" fontId="20" fillId="0" borderId="3" xfId="0" applyFont="1" applyBorder="1"/>
    <xf numFmtId="0" fontId="19" fillId="11" borderId="3" xfId="0" applyFont="1" applyFill="1" applyBorder="1"/>
    <xf numFmtId="0" fontId="20" fillId="2" borderId="2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1" fillId="0" borderId="4" xfId="0" applyFont="1" applyBorder="1"/>
    <xf numFmtId="0" fontId="20" fillId="0" borderId="5" xfId="0" applyFont="1" applyBorder="1"/>
    <xf numFmtId="0" fontId="1" fillId="0" borderId="6" xfId="0" applyFont="1" applyBorder="1"/>
    <xf numFmtId="0" fontId="6" fillId="4" borderId="7" xfId="0" applyFont="1" applyFill="1" applyBorder="1" applyAlignment="1">
      <alignment horizontal="center" vertical="center" wrapText="1"/>
    </xf>
    <xf numFmtId="166" fontId="7" fillId="5" borderId="4" xfId="0" applyNumberFormat="1" applyFont="1" applyFill="1" applyBorder="1" applyAlignment="1">
      <alignment horizontal="center"/>
    </xf>
    <xf numFmtId="166" fontId="7" fillId="5" borderId="6" xfId="0" applyNumberFormat="1" applyFont="1" applyFill="1" applyBorder="1" applyAlignment="1">
      <alignment horizontal="center"/>
    </xf>
    <xf numFmtId="0" fontId="20" fillId="0" borderId="0" xfId="0" applyFont="1" applyBorder="1"/>
    <xf numFmtId="0" fontId="20" fillId="0" borderId="6" xfId="0" applyFont="1" applyBorder="1"/>
    <xf numFmtId="0" fontId="3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9" fillId="11" borderId="11" xfId="0" applyFont="1" applyFill="1" applyBorder="1"/>
    <xf numFmtId="164" fontId="20" fillId="11" borderId="12" xfId="0" applyNumberFormat="1" applyFont="1" applyFill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0" fontId="20" fillId="3" borderId="11" xfId="0" applyFont="1" applyFill="1" applyBorder="1"/>
    <xf numFmtId="0" fontId="20" fillId="3" borderId="12" xfId="0" applyFont="1" applyFill="1" applyBorder="1" applyAlignment="1">
      <alignment horizontal="right"/>
    </xf>
    <xf numFmtId="0" fontId="20" fillId="0" borderId="12" xfId="0" applyFont="1" applyBorder="1" applyAlignment="1">
      <alignment horizontal="right"/>
    </xf>
    <xf numFmtId="0" fontId="20" fillId="0" borderId="9" xfId="0" applyFont="1" applyBorder="1"/>
    <xf numFmtId="0" fontId="20" fillId="0" borderId="12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8" fillId="6" borderId="14" xfId="0" applyNumberFormat="1" applyFont="1" applyFill="1" applyBorder="1"/>
    <xf numFmtId="0" fontId="5" fillId="3" borderId="11" xfId="0" applyFont="1" applyFill="1" applyBorder="1"/>
    <xf numFmtId="0" fontId="7" fillId="2" borderId="12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/>
    </xf>
    <xf numFmtId="3" fontId="7" fillId="5" borderId="12" xfId="0" applyNumberFormat="1" applyFont="1" applyFill="1" applyBorder="1" applyAlignment="1">
      <alignment horizontal="center"/>
    </xf>
    <xf numFmtId="165" fontId="7" fillId="5" borderId="12" xfId="0" applyNumberFormat="1" applyFont="1" applyFill="1" applyBorder="1" applyAlignment="1">
      <alignment horizontal="center"/>
    </xf>
    <xf numFmtId="165" fontId="7" fillId="2" borderId="12" xfId="0" applyNumberFormat="1" applyFont="1" applyFill="1" applyBorder="1" applyAlignment="1">
      <alignment horizontal="center"/>
    </xf>
    <xf numFmtId="166" fontId="7" fillId="5" borderId="12" xfId="0" applyNumberFormat="1" applyFont="1" applyFill="1" applyBorder="1" applyAlignment="1">
      <alignment horizontal="center"/>
    </xf>
    <xf numFmtId="166" fontId="7" fillId="5" borderId="13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3" fontId="5" fillId="5" borderId="9" xfId="0" applyNumberFormat="1" applyFont="1" applyFill="1" applyBorder="1" applyAlignment="1">
      <alignment horizontal="left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166" fontId="5" fillId="5" borderId="9" xfId="0" applyNumberFormat="1" applyFont="1" applyFill="1" applyBorder="1" applyAlignment="1">
      <alignment horizontal="center" vertical="center" wrapText="1"/>
    </xf>
    <xf numFmtId="166" fontId="5" fillId="5" borderId="10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5" borderId="9" xfId="0" applyFont="1" applyFill="1" applyBorder="1" applyAlignment="1">
      <alignment horizontal="right" vertical="center" wrapText="1"/>
    </xf>
    <xf numFmtId="165" fontId="20" fillId="0" borderId="1" xfId="0" applyNumberFormat="1" applyFont="1" applyBorder="1"/>
    <xf numFmtId="10" fontId="20" fillId="0" borderId="1" xfId="0" applyNumberFormat="1" applyFont="1" applyBorder="1"/>
    <xf numFmtId="165" fontId="13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9" fillId="12" borderId="2" xfId="0" applyFont="1" applyFill="1" applyBorder="1"/>
    <xf numFmtId="0" fontId="19" fillId="12" borderId="3" xfId="0" applyFont="1" applyFill="1" applyBorder="1"/>
    <xf numFmtId="0" fontId="19" fillId="0" borderId="3" xfId="0" applyFont="1" applyBorder="1"/>
    <xf numFmtId="0" fontId="21" fillId="0" borderId="3" xfId="0" applyFont="1" applyBorder="1"/>
    <xf numFmtId="0" fontId="12" fillId="0" borderId="2" xfId="0" applyFont="1" applyBorder="1"/>
    <xf numFmtId="0" fontId="13" fillId="7" borderId="3" xfId="0" applyFont="1" applyFill="1" applyBorder="1"/>
    <xf numFmtId="0" fontId="12" fillId="0" borderId="3" xfId="0" applyFont="1" applyBorder="1"/>
    <xf numFmtId="0" fontId="13" fillId="0" borderId="3" xfId="0" applyFont="1" applyBorder="1"/>
    <xf numFmtId="10" fontId="20" fillId="0" borderId="0" xfId="0" applyNumberFormat="1" applyFont="1" applyBorder="1"/>
    <xf numFmtId="10" fontId="19" fillId="0" borderId="6" xfId="0" applyNumberFormat="1" applyFont="1" applyBorder="1" applyAlignment="1">
      <alignment horizontal="center"/>
    </xf>
    <xf numFmtId="10" fontId="20" fillId="0" borderId="6" xfId="0" applyNumberFormat="1" applyFont="1" applyBorder="1"/>
    <xf numFmtId="10" fontId="21" fillId="0" borderId="6" xfId="0" applyNumberFormat="1" applyFont="1" applyBorder="1"/>
    <xf numFmtId="10" fontId="20" fillId="0" borderId="4" xfId="0" applyNumberFormat="1" applyFont="1" applyBorder="1"/>
    <xf numFmtId="0" fontId="12" fillId="0" borderId="4" xfId="0" applyFont="1" applyBorder="1" applyAlignment="1">
      <alignment horizontal="center"/>
    </xf>
    <xf numFmtId="9" fontId="13" fillId="0" borderId="6" xfId="0" applyNumberFormat="1" applyFont="1" applyBorder="1"/>
    <xf numFmtId="0" fontId="13" fillId="0" borderId="6" xfId="0" applyFont="1" applyBorder="1"/>
    <xf numFmtId="164" fontId="19" fillId="12" borderId="11" xfId="0" applyNumberFormat="1" applyFont="1" applyFill="1" applyBorder="1"/>
    <xf numFmtId="165" fontId="20" fillId="0" borderId="9" xfId="0" applyNumberFormat="1" applyFont="1" applyBorder="1"/>
    <xf numFmtId="10" fontId="20" fillId="0" borderId="12" xfId="0" applyNumberFormat="1" applyFont="1" applyBorder="1"/>
    <xf numFmtId="0" fontId="19" fillId="0" borderId="11" xfId="0" applyFont="1" applyBorder="1"/>
    <xf numFmtId="165" fontId="20" fillId="0" borderId="12" xfId="0" applyNumberFormat="1" applyFont="1" applyBorder="1"/>
    <xf numFmtId="10" fontId="20" fillId="0" borderId="13" xfId="0" applyNumberFormat="1" applyFont="1" applyBorder="1"/>
    <xf numFmtId="0" fontId="19" fillId="0" borderId="8" xfId="0" applyFont="1" applyBorder="1" applyAlignment="1">
      <alignment wrapText="1"/>
    </xf>
    <xf numFmtId="165" fontId="19" fillId="0" borderId="9" xfId="0" applyNumberFormat="1" applyFont="1" applyBorder="1"/>
    <xf numFmtId="10" fontId="20" fillId="0" borderId="10" xfId="0" applyNumberFormat="1" applyFont="1" applyBorder="1"/>
    <xf numFmtId="10" fontId="20" fillId="0" borderId="9" xfId="0" applyNumberFormat="1" applyFont="1" applyBorder="1"/>
    <xf numFmtId="0" fontId="12" fillId="0" borderId="11" xfId="0" applyFont="1" applyBorder="1" applyAlignment="1">
      <alignment horizontal="right"/>
    </xf>
    <xf numFmtId="4" fontId="13" fillId="0" borderId="12" xfId="0" applyNumberFormat="1" applyFont="1" applyBorder="1"/>
    <xf numFmtId="0" fontId="13" fillId="0" borderId="11" xfId="0" applyFont="1" applyBorder="1"/>
    <xf numFmtId="165" fontId="13" fillId="0" borderId="12" xfId="0" applyNumberFormat="1" applyFont="1" applyBorder="1"/>
    <xf numFmtId="10" fontId="13" fillId="0" borderId="12" xfId="0" applyNumberFormat="1" applyFont="1" applyBorder="1"/>
    <xf numFmtId="0" fontId="13" fillId="0" borderId="12" xfId="0" applyFont="1" applyBorder="1"/>
    <xf numFmtId="0" fontId="13" fillId="0" borderId="13" xfId="0" applyFont="1" applyBorder="1"/>
    <xf numFmtId="0" fontId="19" fillId="0" borderId="8" xfId="0" applyFont="1" applyBorder="1"/>
    <xf numFmtId="165" fontId="14" fillId="0" borderId="9" xfId="0" applyNumberFormat="1" applyFont="1" applyBorder="1"/>
    <xf numFmtId="0" fontId="20" fillId="0" borderId="10" xfId="0" applyFont="1" applyBorder="1"/>
    <xf numFmtId="0" fontId="0" fillId="0" borderId="1" xfId="0" applyBorder="1"/>
    <xf numFmtId="0" fontId="20" fillId="0" borderId="2" xfId="0" applyFont="1" applyBorder="1"/>
    <xf numFmtId="0" fontId="20" fillId="0" borderId="2" xfId="0" applyFont="1" applyBorder="1"/>
    <xf numFmtId="0" fontId="20" fillId="0" borderId="3" xfId="0" applyFont="1" applyBorder="1"/>
    <xf numFmtId="165" fontId="20" fillId="8" borderId="4" xfId="0" applyNumberFormat="1" applyFont="1" applyFill="1" applyBorder="1" applyAlignment="1">
      <alignment horizontal="right"/>
    </xf>
    <xf numFmtId="165" fontId="20" fillId="8" borderId="6" xfId="0" applyNumberFormat="1" applyFont="1" applyFill="1" applyBorder="1" applyAlignment="1">
      <alignment horizontal="right"/>
    </xf>
    <xf numFmtId="0" fontId="0" fillId="0" borderId="12" xfId="0" applyBorder="1"/>
    <xf numFmtId="0" fontId="22" fillId="0" borderId="8" xfId="0" applyFont="1" applyBorder="1"/>
    <xf numFmtId="165" fontId="19" fillId="0" borderId="10" xfId="0" applyNumberFormat="1" applyFont="1" applyBorder="1" applyAlignment="1">
      <alignment horizontal="center"/>
    </xf>
    <xf numFmtId="0" fontId="20" fillId="0" borderId="11" xfId="0" applyFont="1" applyBorder="1"/>
    <xf numFmtId="165" fontId="20" fillId="8" borderId="13" xfId="0" applyNumberFormat="1" applyFont="1" applyFill="1" applyBorder="1" applyAlignment="1">
      <alignment horizontal="right"/>
    </xf>
    <xf numFmtId="165" fontId="19" fillId="0" borderId="10" xfId="0" applyNumberFormat="1" applyFont="1" applyBorder="1" applyAlignment="1">
      <alignment horizontal="right"/>
    </xf>
    <xf numFmtId="0" fontId="20" fillId="0" borderId="8" xfId="0" applyFont="1" applyBorder="1"/>
    <xf numFmtId="0" fontId="0" fillId="0" borderId="9" xfId="0" applyBorder="1"/>
    <xf numFmtId="0" fontId="20" fillId="0" borderId="11" xfId="0" applyFont="1" applyBorder="1"/>
    <xf numFmtId="0" fontId="22" fillId="0" borderId="8" xfId="0" applyFont="1" applyBorder="1"/>
    <xf numFmtId="165" fontId="20" fillId="0" borderId="3" xfId="0" applyNumberFormat="1" applyFont="1" applyBorder="1"/>
    <xf numFmtId="0" fontId="16" fillId="0" borderId="3" xfId="0" applyFont="1" applyBorder="1" applyAlignment="1">
      <alignment horizontal="right"/>
    </xf>
    <xf numFmtId="165" fontId="20" fillId="0" borderId="0" xfId="0" applyNumberFormat="1" applyFont="1" applyBorder="1"/>
    <xf numFmtId="0" fontId="20" fillId="0" borderId="9" xfId="0" applyFont="1" applyBorder="1"/>
    <xf numFmtId="168" fontId="20" fillId="11" borderId="1" xfId="0" applyNumberFormat="1" applyFont="1" applyFill="1" applyBorder="1" applyAlignment="1">
      <alignment horizontal="right"/>
    </xf>
    <xf numFmtId="168" fontId="20" fillId="0" borderId="1" xfId="0" applyNumberFormat="1" applyFont="1" applyBorder="1"/>
    <xf numFmtId="165" fontId="19" fillId="0" borderId="1" xfId="0" applyNumberFormat="1" applyFont="1" applyBorder="1"/>
    <xf numFmtId="0" fontId="20" fillId="11" borderId="2" xfId="0" applyFont="1" applyFill="1" applyBorder="1"/>
    <xf numFmtId="0" fontId="20" fillId="11" borderId="3" xfId="0" applyFont="1" applyFill="1" applyBorder="1"/>
    <xf numFmtId="0" fontId="19" fillId="0" borderId="2" xfId="0" applyFont="1" applyBorder="1"/>
    <xf numFmtId="0" fontId="19" fillId="0" borderId="6" xfId="0" applyFont="1" applyBorder="1" applyAlignment="1">
      <alignment horizontal="center"/>
    </xf>
    <xf numFmtId="165" fontId="20" fillId="0" borderId="6" xfId="0" applyNumberFormat="1" applyFont="1" applyBorder="1"/>
    <xf numFmtId="165" fontId="19" fillId="0" borderId="6" xfId="0" applyNumberFormat="1" applyFont="1" applyBorder="1"/>
    <xf numFmtId="165" fontId="19" fillId="0" borderId="4" xfId="0" applyNumberFormat="1" applyFont="1" applyBorder="1"/>
    <xf numFmtId="0" fontId="20" fillId="0" borderId="4" xfId="0" applyFont="1" applyBorder="1"/>
    <xf numFmtId="169" fontId="20" fillId="0" borderId="6" xfId="1" applyNumberFormat="1" applyFont="1" applyBorder="1"/>
    <xf numFmtId="0" fontId="20" fillId="11" borderId="11" xfId="0" applyFont="1" applyFill="1" applyBorder="1"/>
    <xf numFmtId="168" fontId="20" fillId="11" borderId="12" xfId="0" applyNumberFormat="1" applyFont="1" applyFill="1" applyBorder="1" applyAlignment="1">
      <alignment horizontal="right"/>
    </xf>
    <xf numFmtId="168" fontId="20" fillId="0" borderId="9" xfId="0" applyNumberFormat="1" applyFont="1" applyBorder="1"/>
    <xf numFmtId="168" fontId="20" fillId="0" borderId="12" xfId="0" applyNumberFormat="1" applyFont="1" applyBorder="1"/>
    <xf numFmtId="165" fontId="19" fillId="0" borderId="12" xfId="0" applyNumberFormat="1" applyFont="1" applyBorder="1"/>
    <xf numFmtId="165" fontId="19" fillId="0" borderId="13" xfId="0" applyNumberFormat="1" applyFont="1" applyBorder="1"/>
    <xf numFmtId="165" fontId="20" fillId="0" borderId="13" xfId="0" applyNumberFormat="1" applyFont="1" applyBorder="1"/>
    <xf numFmtId="2" fontId="20" fillId="0" borderId="12" xfId="0" applyNumberFormat="1" applyFont="1" applyBorder="1"/>
    <xf numFmtId="2" fontId="20" fillId="0" borderId="13" xfId="0" applyNumberFormat="1" applyFont="1" applyBorder="1"/>
    <xf numFmtId="0" fontId="19" fillId="0" borderId="9" xfId="0" applyFont="1" applyBorder="1"/>
    <xf numFmtId="169" fontId="20" fillId="0" borderId="12" xfId="1" applyNumberFormat="1" applyFont="1" applyBorder="1"/>
    <xf numFmtId="169" fontId="20" fillId="0" borderId="13" xfId="1" applyNumberFormat="1" applyFont="1" applyBorder="1"/>
    <xf numFmtId="0" fontId="24" fillId="13" borderId="8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/>
    </xf>
    <xf numFmtId="0" fontId="24" fillId="13" borderId="12" xfId="0" applyFont="1" applyFill="1" applyBorder="1" applyAlignment="1">
      <alignment horizontal="center"/>
    </xf>
    <xf numFmtId="0" fontId="24" fillId="13" borderId="12" xfId="0" applyFont="1" applyFill="1" applyBorder="1" applyAlignment="1">
      <alignment horizontal="center" vertical="center"/>
    </xf>
    <xf numFmtId="0" fontId="20" fillId="12" borderId="4" xfId="0" applyNumberFormat="1" applyFont="1" applyFill="1" applyBorder="1" applyAlignment="1">
      <alignment horizontal="right"/>
    </xf>
    <xf numFmtId="0" fontId="20" fillId="12" borderId="6" xfId="0" applyNumberFormat="1" applyFont="1" applyFill="1" applyBorder="1" applyAlignment="1">
      <alignment horizontal="right"/>
    </xf>
    <xf numFmtId="0" fontId="20" fillId="12" borderId="13" xfId="0" applyNumberFormat="1" applyFont="1" applyFill="1" applyBorder="1" applyAlignment="1">
      <alignment horizontal="right"/>
    </xf>
    <xf numFmtId="0" fontId="20" fillId="11" borderId="12" xfId="0" applyNumberFormat="1" applyFont="1" applyFill="1" applyBorder="1" applyAlignment="1">
      <alignment horizontal="right"/>
    </xf>
    <xf numFmtId="0" fontId="1" fillId="0" borderId="12" xfId="0" applyNumberFormat="1" applyFont="1" applyBorder="1"/>
    <xf numFmtId="0" fontId="1" fillId="0" borderId="13" xfId="0" applyNumberFormat="1" applyFont="1" applyBorder="1"/>
    <xf numFmtId="168" fontId="19" fillId="0" borderId="1" xfId="0" applyNumberFormat="1" applyFont="1" applyBorder="1"/>
    <xf numFmtId="169" fontId="19" fillId="14" borderId="1" xfId="1" applyNumberFormat="1" applyFont="1" applyFill="1" applyBorder="1"/>
    <xf numFmtId="0" fontId="24" fillId="13" borderId="2" xfId="0" applyFont="1" applyFill="1" applyBorder="1" applyAlignment="1">
      <alignment horizontal="center"/>
    </xf>
    <xf numFmtId="0" fontId="26" fillId="0" borderId="1" xfId="0" applyFont="1" applyBorder="1"/>
    <xf numFmtId="0" fontId="26" fillId="0" borderId="4" xfId="0" applyFont="1" applyBorder="1"/>
    <xf numFmtId="0" fontId="17" fillId="15" borderId="2" xfId="0" applyFont="1" applyFill="1" applyBorder="1"/>
    <xf numFmtId="0" fontId="1" fillId="13" borderId="1" xfId="0" applyFont="1" applyFill="1" applyBorder="1"/>
    <xf numFmtId="0" fontId="1" fillId="13" borderId="4" xfId="0" applyFont="1" applyFill="1" applyBorder="1"/>
    <xf numFmtId="0" fontId="20" fillId="0" borderId="12" xfId="0" applyFont="1" applyBorder="1"/>
    <xf numFmtId="0" fontId="29" fillId="0" borderId="20" xfId="0" applyFont="1" applyBorder="1"/>
    <xf numFmtId="0" fontId="28" fillId="0" borderId="0" xfId="0" applyFont="1" applyBorder="1"/>
    <xf numFmtId="166" fontId="27" fillId="0" borderId="0" xfId="0" applyNumberFormat="1" applyFont="1" applyBorder="1"/>
    <xf numFmtId="0" fontId="30" fillId="0" borderId="18" xfId="0" applyFont="1" applyBorder="1"/>
    <xf numFmtId="0" fontId="29" fillId="0" borderId="19" xfId="0" applyFont="1" applyBorder="1"/>
    <xf numFmtId="167" fontId="30" fillId="0" borderId="19" xfId="0" applyNumberFormat="1" applyFont="1" applyBorder="1"/>
    <xf numFmtId="0" fontId="27" fillId="0" borderId="15" xfId="0" applyFont="1" applyBorder="1"/>
    <xf numFmtId="0" fontId="28" fillId="0" borderId="16" xfId="0" applyFont="1" applyBorder="1"/>
    <xf numFmtId="165" fontId="27" fillId="0" borderId="16" xfId="0" applyNumberFormat="1" applyFont="1" applyBorder="1"/>
    <xf numFmtId="0" fontId="29" fillId="0" borderId="17" xfId="0" applyFont="1" applyBorder="1"/>
    <xf numFmtId="0" fontId="27" fillId="0" borderId="21" xfId="0" applyFont="1" applyBorder="1"/>
    <xf numFmtId="0" fontId="29" fillId="0" borderId="22" xfId="0" applyFont="1" applyBorder="1"/>
    <xf numFmtId="0" fontId="15" fillId="16" borderId="2" xfId="0" applyFont="1" applyFill="1" applyBorder="1"/>
    <xf numFmtId="0" fontId="27" fillId="0" borderId="3" xfId="0" applyFont="1" applyBorder="1"/>
    <xf numFmtId="0" fontId="28" fillId="0" borderId="0" xfId="0" applyFont="1"/>
    <xf numFmtId="0" fontId="30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3" xfId="0" applyFont="1" applyBorder="1"/>
    <xf numFmtId="166" fontId="27" fillId="0" borderId="0" xfId="0" applyNumberFormat="1" applyFont="1"/>
    <xf numFmtId="165" fontId="27" fillId="0" borderId="0" xfId="0" applyNumberFormat="1" applyFont="1"/>
    <xf numFmtId="10" fontId="27" fillId="0" borderId="6" xfId="0" applyNumberFormat="1" applyFont="1" applyBorder="1"/>
    <xf numFmtId="0" fontId="27" fillId="0" borderId="3" xfId="0" applyFont="1" applyBorder="1"/>
    <xf numFmtId="0" fontId="27" fillId="0" borderId="0" xfId="0" applyFont="1"/>
    <xf numFmtId="0" fontId="27" fillId="0" borderId="6" xfId="0" applyFont="1" applyBorder="1"/>
    <xf numFmtId="3" fontId="27" fillId="0" borderId="0" xfId="0" applyNumberFormat="1" applyFont="1"/>
    <xf numFmtId="0" fontId="27" fillId="0" borderId="11" xfId="0" applyFont="1" applyBorder="1"/>
    <xf numFmtId="0" fontId="28" fillId="0" borderId="12" xfId="0" applyFont="1" applyBorder="1"/>
    <xf numFmtId="0" fontId="27" fillId="10" borderId="12" xfId="0" applyFont="1" applyFill="1" applyBorder="1"/>
    <xf numFmtId="0" fontId="30" fillId="0" borderId="2" xfId="0" applyFont="1" applyBorder="1"/>
    <xf numFmtId="0" fontId="29" fillId="0" borderId="1" xfId="0" applyFont="1" applyBorder="1"/>
    <xf numFmtId="3" fontId="27" fillId="0" borderId="1" xfId="0" applyNumberFormat="1" applyFont="1" applyBorder="1"/>
    <xf numFmtId="0" fontId="29" fillId="0" borderId="6" xfId="0" applyFont="1" applyBorder="1"/>
    <xf numFmtId="166" fontId="27" fillId="2" borderId="0" xfId="0" applyNumberFormat="1" applyFont="1" applyFill="1"/>
    <xf numFmtId="166" fontId="27" fillId="2" borderId="12" xfId="0" applyNumberFormat="1" applyFont="1" applyFill="1" applyBorder="1"/>
    <xf numFmtId="166" fontId="27" fillId="0" borderId="1" xfId="0" applyNumberFormat="1" applyFont="1" applyBorder="1"/>
    <xf numFmtId="165" fontId="27" fillId="0" borderId="0" xfId="0" applyNumberFormat="1" applyFont="1"/>
    <xf numFmtId="10" fontId="27" fillId="0" borderId="0" xfId="0" applyNumberFormat="1" applyFont="1"/>
    <xf numFmtId="0" fontId="31" fillId="0" borderId="0" xfId="0" applyFont="1"/>
    <xf numFmtId="0" fontId="30" fillId="0" borderId="11" xfId="0" applyFont="1" applyBorder="1"/>
    <xf numFmtId="0" fontId="29" fillId="0" borderId="12" xfId="0" applyFont="1" applyBorder="1"/>
    <xf numFmtId="10" fontId="27" fillId="0" borderId="12" xfId="0" applyNumberFormat="1" applyFont="1" applyBorder="1"/>
    <xf numFmtId="0" fontId="29" fillId="0" borderId="13" xfId="0" applyFont="1" applyBorder="1"/>
    <xf numFmtId="0" fontId="32" fillId="0" borderId="2" xfId="0" applyFont="1" applyBorder="1"/>
    <xf numFmtId="0" fontId="29" fillId="0" borderId="4" xfId="0" applyFont="1" applyBorder="1"/>
    <xf numFmtId="166" fontId="27" fillId="2" borderId="0" xfId="0" applyNumberFormat="1" applyFont="1" applyFill="1"/>
    <xf numFmtId="0" fontId="27" fillId="3" borderId="3" xfId="0" applyFont="1" applyFill="1" applyBorder="1"/>
    <xf numFmtId="166" fontId="30" fillId="0" borderId="0" xfId="0" applyNumberFormat="1" applyFont="1"/>
    <xf numFmtId="166" fontId="30" fillId="0" borderId="12" xfId="0" applyNumberFormat="1" applyFont="1" applyBorder="1"/>
    <xf numFmtId="0" fontId="32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165" fontId="27" fillId="2" borderId="0" xfId="0" applyNumberFormat="1" applyFont="1" applyFill="1"/>
    <xf numFmtId="165" fontId="27" fillId="9" borderId="0" xfId="0" applyNumberFormat="1" applyFont="1" applyFill="1"/>
    <xf numFmtId="165" fontId="30" fillId="0" borderId="1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29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344846"/>
      </a:dk1>
      <a:lt1>
        <a:srgbClr val="FFFFFF"/>
      </a:lt1>
      <a:dk2>
        <a:srgbClr val="344846"/>
      </a:dk2>
      <a:lt2>
        <a:srgbClr val="FFFFFF"/>
      </a:lt2>
      <a:accent1>
        <a:srgbClr val="00535C"/>
      </a:accent1>
      <a:accent2>
        <a:srgbClr val="CD840E"/>
      </a:accent2>
      <a:accent3>
        <a:srgbClr val="9F545C"/>
      </a:accent3>
      <a:accent4>
        <a:srgbClr val="D9C1AD"/>
      </a:accent4>
      <a:accent5>
        <a:srgbClr val="D5E8AC"/>
      </a:accent5>
      <a:accent6>
        <a:srgbClr val="3862B5"/>
      </a:accent6>
      <a:hlink>
        <a:srgbClr val="9F545C"/>
      </a:hlink>
      <a:folHlink>
        <a:srgbClr val="9F545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54943DA-6996-B34C-86B8-A93368C3A748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9711f06f-ffc3-418b-b4b9-9e7b13c237b9&quot;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tgagecalculator.org/calcs/commercia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91"/>
  <sheetViews>
    <sheetView tabSelected="1" zoomScale="118" workbookViewId="0">
      <selection activeCell="B10" sqref="B10"/>
    </sheetView>
  </sheetViews>
  <sheetFormatPr baseColWidth="10" defaultColWidth="12.6640625" defaultRowHeight="15.75" customHeight="1"/>
  <cols>
    <col min="1" max="1" width="16.6640625" customWidth="1"/>
    <col min="2" max="3" width="10.1640625" customWidth="1"/>
    <col min="4" max="4" width="11.33203125" customWidth="1"/>
    <col min="5" max="5" width="11.1640625" customWidth="1"/>
    <col min="7" max="7" width="11.1640625" customWidth="1"/>
    <col min="8" max="8" width="13.6640625" customWidth="1"/>
    <col min="10" max="10" width="11.83203125" customWidth="1"/>
    <col min="11" max="11" width="3.1640625" customWidth="1"/>
  </cols>
  <sheetData>
    <row r="1" spans="1:29" ht="13">
      <c r="A1" s="48" t="s">
        <v>0</v>
      </c>
      <c r="B1" s="37"/>
      <c r="C1" s="38"/>
      <c r="D1" s="54"/>
      <c r="E1" s="55"/>
      <c r="F1" s="62" t="s">
        <v>1</v>
      </c>
      <c r="G1" s="63"/>
      <c r="H1" s="63"/>
      <c r="I1" s="64"/>
      <c r="J1" s="60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3">
      <c r="A2" s="50" t="s">
        <v>2</v>
      </c>
      <c r="B2" s="23"/>
      <c r="C2" s="19"/>
      <c r="D2" s="56"/>
      <c r="E2" s="55"/>
      <c r="F2" s="51"/>
      <c r="G2" s="39"/>
      <c r="H2" s="40" t="s">
        <v>3</v>
      </c>
      <c r="I2" s="54"/>
      <c r="J2" s="49"/>
      <c r="K2" s="22"/>
      <c r="L2" s="2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3">
      <c r="A3" s="65" t="s">
        <v>4</v>
      </c>
      <c r="B3" s="66"/>
      <c r="C3" s="67"/>
      <c r="D3" s="68"/>
      <c r="E3" s="61"/>
      <c r="F3" s="69"/>
      <c r="G3" s="70"/>
      <c r="H3" s="71" t="s">
        <v>5</v>
      </c>
      <c r="I3" s="68"/>
      <c r="J3" s="60"/>
      <c r="K3" s="2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">
      <c r="A4" s="72"/>
      <c r="B4" s="72"/>
      <c r="C4" s="72"/>
      <c r="D4" s="72"/>
      <c r="E4" s="73"/>
      <c r="F4" s="72"/>
      <c r="G4" s="72"/>
      <c r="H4" s="72"/>
      <c r="I4" s="72"/>
      <c r="J4" s="73"/>
      <c r="K4" s="22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9.25" customHeight="1">
      <c r="A5" s="183" t="s">
        <v>6</v>
      </c>
      <c r="B5" s="63"/>
      <c r="C5" s="63"/>
      <c r="D5" s="63"/>
      <c r="E5" s="63"/>
      <c r="F5" s="63"/>
      <c r="G5" s="63"/>
      <c r="H5" s="63"/>
      <c r="I5" s="63"/>
      <c r="J5" s="64"/>
      <c r="K5" s="60"/>
      <c r="L5" s="7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1.25" customHeight="1">
      <c r="A6" s="74"/>
      <c r="B6" s="75" t="s">
        <v>7</v>
      </c>
      <c r="C6" s="75" t="s">
        <v>8</v>
      </c>
      <c r="D6" s="75" t="s">
        <v>9</v>
      </c>
      <c r="E6" s="75" t="s">
        <v>10</v>
      </c>
      <c r="F6" s="76" t="s">
        <v>11</v>
      </c>
      <c r="G6" s="76" t="s">
        <v>12</v>
      </c>
      <c r="H6" s="76" t="s">
        <v>13</v>
      </c>
      <c r="I6" s="42" t="s">
        <v>14</v>
      </c>
      <c r="J6" s="77" t="s">
        <v>15</v>
      </c>
      <c r="K6" s="61"/>
      <c r="L6" s="57" t="s">
        <v>16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">
      <c r="A7" s="52"/>
      <c r="B7" s="43"/>
      <c r="C7" s="43"/>
      <c r="D7" s="43"/>
      <c r="E7" s="44"/>
      <c r="F7" s="45">
        <f t="shared" ref="F7:F19" si="0">B7*E7</f>
        <v>0</v>
      </c>
      <c r="G7" s="46" t="e">
        <f t="shared" ref="G7:G19" si="1">H7/E7</f>
        <v>#DIV/0!</v>
      </c>
      <c r="H7" s="47">
        <v>1350</v>
      </c>
      <c r="I7" s="7">
        <f t="shared" ref="I7:I19" si="2">(H7*B7)*12</f>
        <v>0</v>
      </c>
      <c r="J7" s="58">
        <f>-I7*L7</f>
        <v>0</v>
      </c>
      <c r="K7" s="55"/>
      <c r="L7" s="78">
        <v>0.05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3">
      <c r="A8" s="53"/>
      <c r="B8" s="2"/>
      <c r="C8" s="2"/>
      <c r="D8" s="2"/>
      <c r="E8" s="3"/>
      <c r="F8" s="4">
        <f t="shared" si="0"/>
        <v>0</v>
      </c>
      <c r="G8" s="5" t="e">
        <f t="shared" si="1"/>
        <v>#DIV/0!</v>
      </c>
      <c r="H8" s="6">
        <v>1350</v>
      </c>
      <c r="I8" s="7">
        <f t="shared" si="2"/>
        <v>0</v>
      </c>
      <c r="J8" s="59">
        <f t="shared" ref="J8:J19" si="3">-I8*$L$7</f>
        <v>0</v>
      </c>
      <c r="K8" s="49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3">
      <c r="A9" s="53"/>
      <c r="B9" s="2"/>
      <c r="C9" s="2"/>
      <c r="D9" s="2"/>
      <c r="E9" s="3"/>
      <c r="F9" s="4">
        <f t="shared" si="0"/>
        <v>0</v>
      </c>
      <c r="G9" s="5" t="e">
        <f t="shared" si="1"/>
        <v>#DIV/0!</v>
      </c>
      <c r="H9" s="6">
        <v>1650</v>
      </c>
      <c r="I9" s="7">
        <f t="shared" si="2"/>
        <v>0</v>
      </c>
      <c r="J9" s="59">
        <f t="shared" si="3"/>
        <v>0</v>
      </c>
      <c r="K9" s="49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3">
      <c r="A10" s="53"/>
      <c r="B10" s="2"/>
      <c r="C10" s="2"/>
      <c r="D10" s="2"/>
      <c r="E10" s="3"/>
      <c r="F10" s="4">
        <f t="shared" si="0"/>
        <v>0</v>
      </c>
      <c r="G10" s="5" t="e">
        <f t="shared" si="1"/>
        <v>#DIV/0!</v>
      </c>
      <c r="H10" s="6">
        <v>1650</v>
      </c>
      <c r="I10" s="7">
        <f t="shared" si="2"/>
        <v>0</v>
      </c>
      <c r="J10" s="59">
        <f t="shared" si="3"/>
        <v>0</v>
      </c>
      <c r="K10" s="49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3">
      <c r="A11" s="53"/>
      <c r="B11" s="2"/>
      <c r="C11" s="2"/>
      <c r="D11" s="2"/>
      <c r="E11" s="3"/>
      <c r="F11" s="4">
        <f t="shared" si="0"/>
        <v>0</v>
      </c>
      <c r="G11" s="5" t="e">
        <f t="shared" si="1"/>
        <v>#DIV/0!</v>
      </c>
      <c r="H11" s="6"/>
      <c r="I11" s="7">
        <f t="shared" si="2"/>
        <v>0</v>
      </c>
      <c r="J11" s="59">
        <f t="shared" si="3"/>
        <v>0</v>
      </c>
      <c r="K11" s="49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3">
      <c r="A12" s="53"/>
      <c r="B12" s="2"/>
      <c r="C12" s="2"/>
      <c r="D12" s="2"/>
      <c r="E12" s="3"/>
      <c r="F12" s="4">
        <f t="shared" si="0"/>
        <v>0</v>
      </c>
      <c r="G12" s="5" t="e">
        <f t="shared" si="1"/>
        <v>#DIV/0!</v>
      </c>
      <c r="H12" s="6"/>
      <c r="I12" s="7">
        <f t="shared" si="2"/>
        <v>0</v>
      </c>
      <c r="J12" s="59">
        <f t="shared" si="3"/>
        <v>0</v>
      </c>
      <c r="K12" s="49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3">
      <c r="A13" s="53"/>
      <c r="B13" s="2"/>
      <c r="C13" s="2"/>
      <c r="D13" s="2"/>
      <c r="E13" s="3"/>
      <c r="F13" s="4">
        <f t="shared" si="0"/>
        <v>0</v>
      </c>
      <c r="G13" s="5" t="e">
        <f t="shared" si="1"/>
        <v>#DIV/0!</v>
      </c>
      <c r="H13" s="6"/>
      <c r="I13" s="7">
        <f t="shared" si="2"/>
        <v>0</v>
      </c>
      <c r="J13" s="59">
        <f t="shared" si="3"/>
        <v>0</v>
      </c>
      <c r="K13" s="49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3">
      <c r="A14" s="53"/>
      <c r="B14" s="2"/>
      <c r="C14" s="2"/>
      <c r="D14" s="2"/>
      <c r="E14" s="3"/>
      <c r="F14" s="4">
        <f t="shared" si="0"/>
        <v>0</v>
      </c>
      <c r="G14" s="5" t="e">
        <f t="shared" si="1"/>
        <v>#DIV/0!</v>
      </c>
      <c r="H14" s="6"/>
      <c r="I14" s="7">
        <f t="shared" si="2"/>
        <v>0</v>
      </c>
      <c r="J14" s="59">
        <f t="shared" si="3"/>
        <v>0</v>
      </c>
      <c r="K14" s="49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3">
      <c r="A15" s="53"/>
      <c r="B15" s="2"/>
      <c r="C15" s="2"/>
      <c r="D15" s="2"/>
      <c r="E15" s="3"/>
      <c r="F15" s="4">
        <f t="shared" si="0"/>
        <v>0</v>
      </c>
      <c r="G15" s="5" t="e">
        <f t="shared" si="1"/>
        <v>#DIV/0!</v>
      </c>
      <c r="H15" s="6"/>
      <c r="I15" s="7">
        <f t="shared" si="2"/>
        <v>0</v>
      </c>
      <c r="J15" s="59">
        <f t="shared" si="3"/>
        <v>0</v>
      </c>
      <c r="K15" s="49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3">
      <c r="A16" s="53"/>
      <c r="B16" s="2"/>
      <c r="C16" s="2"/>
      <c r="D16" s="2"/>
      <c r="E16" s="3"/>
      <c r="F16" s="4">
        <f t="shared" si="0"/>
        <v>0</v>
      </c>
      <c r="G16" s="5" t="e">
        <f t="shared" si="1"/>
        <v>#DIV/0!</v>
      </c>
      <c r="H16" s="6"/>
      <c r="I16" s="7">
        <f t="shared" si="2"/>
        <v>0</v>
      </c>
      <c r="J16" s="59">
        <f t="shared" si="3"/>
        <v>0</v>
      </c>
      <c r="K16" s="49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3">
      <c r="A17" s="53"/>
      <c r="B17" s="2"/>
      <c r="C17" s="2"/>
      <c r="D17" s="2"/>
      <c r="E17" s="3"/>
      <c r="F17" s="4">
        <f t="shared" si="0"/>
        <v>0</v>
      </c>
      <c r="G17" s="5" t="e">
        <f t="shared" si="1"/>
        <v>#DIV/0!</v>
      </c>
      <c r="H17" s="6"/>
      <c r="I17" s="7">
        <f t="shared" si="2"/>
        <v>0</v>
      </c>
      <c r="J17" s="59">
        <f t="shared" si="3"/>
        <v>0</v>
      </c>
      <c r="K17" s="49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3">
      <c r="A18" s="53"/>
      <c r="B18" s="2"/>
      <c r="C18" s="2"/>
      <c r="D18" s="2"/>
      <c r="E18" s="3"/>
      <c r="F18" s="4">
        <f t="shared" si="0"/>
        <v>0</v>
      </c>
      <c r="G18" s="5" t="e">
        <f t="shared" si="1"/>
        <v>#DIV/0!</v>
      </c>
      <c r="H18" s="6"/>
      <c r="I18" s="7">
        <f t="shared" si="2"/>
        <v>0</v>
      </c>
      <c r="J18" s="59">
        <f t="shared" si="3"/>
        <v>0</v>
      </c>
      <c r="K18" s="49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3">
      <c r="A19" s="79"/>
      <c r="B19" s="80"/>
      <c r="C19" s="80"/>
      <c r="D19" s="80"/>
      <c r="E19" s="81"/>
      <c r="F19" s="82">
        <f t="shared" si="0"/>
        <v>0</v>
      </c>
      <c r="G19" s="83" t="e">
        <f t="shared" si="1"/>
        <v>#DIV/0!</v>
      </c>
      <c r="H19" s="84"/>
      <c r="I19" s="85">
        <f t="shared" si="2"/>
        <v>0</v>
      </c>
      <c r="J19" s="86">
        <f t="shared" si="3"/>
        <v>0</v>
      </c>
      <c r="K19" s="60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9" customHeight="1">
      <c r="A20" s="87" t="s">
        <v>17</v>
      </c>
      <c r="B20" s="88">
        <f>SUM(B7:B19)</f>
        <v>0</v>
      </c>
      <c r="C20" s="88"/>
      <c r="D20" s="89" t="s">
        <v>11</v>
      </c>
      <c r="E20" s="90"/>
      <c r="F20" s="91">
        <f>SUM(F7:F19)</f>
        <v>0</v>
      </c>
      <c r="G20" s="89"/>
      <c r="H20" s="89" t="s">
        <v>18</v>
      </c>
      <c r="I20" s="92">
        <f t="shared" ref="I20:J20" si="4">SUM(I7:I19)</f>
        <v>0</v>
      </c>
      <c r="J20" s="93">
        <f t="shared" si="4"/>
        <v>0</v>
      </c>
      <c r="K20" s="60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3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">
      <c r="A23" s="183" t="s">
        <v>19</v>
      </c>
      <c r="B23" s="63"/>
      <c r="C23" s="63"/>
      <c r="D23" s="63"/>
      <c r="E23" s="63"/>
      <c r="F23" s="63"/>
      <c r="G23" s="63"/>
      <c r="H23" s="63"/>
      <c r="I23" s="63"/>
      <c r="J23" s="64"/>
      <c r="K23" s="60"/>
      <c r="L23" s="7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9">
      <c r="A24" s="94" t="s">
        <v>20</v>
      </c>
      <c r="B24" s="75" t="s">
        <v>7</v>
      </c>
      <c r="C24" s="76" t="s">
        <v>21</v>
      </c>
      <c r="D24" s="76" t="s">
        <v>22</v>
      </c>
      <c r="E24" s="76" t="s">
        <v>23</v>
      </c>
      <c r="F24" s="76" t="s">
        <v>11</v>
      </c>
      <c r="G24" s="76" t="s">
        <v>12</v>
      </c>
      <c r="H24" s="76" t="s">
        <v>24</v>
      </c>
      <c r="I24" s="42" t="s">
        <v>14</v>
      </c>
      <c r="J24" s="77" t="s">
        <v>15</v>
      </c>
      <c r="K24" s="61"/>
      <c r="L24" s="57" t="s">
        <v>25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3">
      <c r="A25" s="52"/>
      <c r="B25" s="43"/>
      <c r="C25" s="43"/>
      <c r="D25" s="43"/>
      <c r="E25" s="47"/>
      <c r="F25" s="45">
        <f t="shared" ref="F25:F26" si="5">B25*C25</f>
        <v>0</v>
      </c>
      <c r="G25" s="46" t="e">
        <f t="shared" ref="G25:G37" si="6">H25/E25</f>
        <v>#DIV/0!</v>
      </c>
      <c r="H25" s="46">
        <f t="shared" ref="H25:H37" si="7">I25/12</f>
        <v>0</v>
      </c>
      <c r="I25" s="7">
        <f t="shared" ref="I25:I37" si="8">C25*E25</f>
        <v>0</v>
      </c>
      <c r="J25" s="58">
        <f t="shared" ref="J25:J37" si="9">-I25*$L$25</f>
        <v>0</v>
      </c>
      <c r="K25" s="55"/>
      <c r="L25" s="78">
        <v>0.1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3">
      <c r="A26" s="53"/>
      <c r="B26" s="2"/>
      <c r="C26" s="2"/>
      <c r="D26" s="2"/>
      <c r="E26" s="6"/>
      <c r="F26" s="4">
        <f t="shared" si="5"/>
        <v>0</v>
      </c>
      <c r="G26" s="5" t="e">
        <f t="shared" si="6"/>
        <v>#DIV/0!</v>
      </c>
      <c r="H26" s="5">
        <f t="shared" si="7"/>
        <v>0</v>
      </c>
      <c r="I26" s="7">
        <f t="shared" si="8"/>
        <v>0</v>
      </c>
      <c r="J26" s="59">
        <f t="shared" si="9"/>
        <v>0</v>
      </c>
      <c r="K26" s="49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3">
      <c r="A27" s="53"/>
      <c r="B27" s="2"/>
      <c r="C27" s="2"/>
      <c r="D27" s="2"/>
      <c r="E27" s="6"/>
      <c r="F27" s="4">
        <f t="shared" ref="F27:F37" si="10">B27*E27</f>
        <v>0</v>
      </c>
      <c r="G27" s="5" t="e">
        <f t="shared" si="6"/>
        <v>#DIV/0!</v>
      </c>
      <c r="H27" s="5">
        <f t="shared" si="7"/>
        <v>0</v>
      </c>
      <c r="I27" s="7">
        <f t="shared" si="8"/>
        <v>0</v>
      </c>
      <c r="J27" s="59">
        <f t="shared" si="9"/>
        <v>0</v>
      </c>
      <c r="K27" s="49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3">
      <c r="A28" s="53"/>
      <c r="B28" s="2"/>
      <c r="C28" s="2"/>
      <c r="D28" s="2"/>
      <c r="E28" s="6"/>
      <c r="F28" s="4">
        <f t="shared" si="10"/>
        <v>0</v>
      </c>
      <c r="G28" s="5" t="e">
        <f t="shared" si="6"/>
        <v>#DIV/0!</v>
      </c>
      <c r="H28" s="5">
        <f t="shared" si="7"/>
        <v>0</v>
      </c>
      <c r="I28" s="7">
        <f t="shared" si="8"/>
        <v>0</v>
      </c>
      <c r="J28" s="59">
        <f t="shared" si="9"/>
        <v>0</v>
      </c>
      <c r="K28" s="49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3">
      <c r="A29" s="53"/>
      <c r="B29" s="2"/>
      <c r="C29" s="2"/>
      <c r="D29" s="2"/>
      <c r="E29" s="6"/>
      <c r="F29" s="4">
        <f t="shared" si="10"/>
        <v>0</v>
      </c>
      <c r="G29" s="5" t="e">
        <f t="shared" si="6"/>
        <v>#DIV/0!</v>
      </c>
      <c r="H29" s="5">
        <f t="shared" si="7"/>
        <v>0</v>
      </c>
      <c r="I29" s="7">
        <f t="shared" si="8"/>
        <v>0</v>
      </c>
      <c r="J29" s="59">
        <f t="shared" si="9"/>
        <v>0</v>
      </c>
      <c r="K29" s="49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3">
      <c r="A30" s="53"/>
      <c r="B30" s="2"/>
      <c r="C30" s="2"/>
      <c r="D30" s="2"/>
      <c r="E30" s="6"/>
      <c r="F30" s="4">
        <f t="shared" si="10"/>
        <v>0</v>
      </c>
      <c r="G30" s="5" t="e">
        <f t="shared" si="6"/>
        <v>#DIV/0!</v>
      </c>
      <c r="H30" s="5">
        <f t="shared" si="7"/>
        <v>0</v>
      </c>
      <c r="I30" s="7">
        <f t="shared" si="8"/>
        <v>0</v>
      </c>
      <c r="J30" s="59">
        <f t="shared" si="9"/>
        <v>0</v>
      </c>
      <c r="K30" s="49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3">
      <c r="A31" s="53"/>
      <c r="B31" s="2"/>
      <c r="C31" s="2"/>
      <c r="D31" s="2"/>
      <c r="E31" s="6"/>
      <c r="F31" s="4">
        <f t="shared" si="10"/>
        <v>0</v>
      </c>
      <c r="G31" s="5" t="e">
        <f t="shared" si="6"/>
        <v>#DIV/0!</v>
      </c>
      <c r="H31" s="5">
        <f t="shared" si="7"/>
        <v>0</v>
      </c>
      <c r="I31" s="7">
        <f t="shared" si="8"/>
        <v>0</v>
      </c>
      <c r="J31" s="59">
        <f t="shared" si="9"/>
        <v>0</v>
      </c>
      <c r="K31" s="49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3">
      <c r="A32" s="53"/>
      <c r="B32" s="2"/>
      <c r="C32" s="2"/>
      <c r="D32" s="2"/>
      <c r="E32" s="6"/>
      <c r="F32" s="4">
        <f t="shared" si="10"/>
        <v>0</v>
      </c>
      <c r="G32" s="5" t="e">
        <f t="shared" si="6"/>
        <v>#DIV/0!</v>
      </c>
      <c r="H32" s="5">
        <f t="shared" si="7"/>
        <v>0</v>
      </c>
      <c r="I32" s="7">
        <f t="shared" si="8"/>
        <v>0</v>
      </c>
      <c r="J32" s="59">
        <f t="shared" si="9"/>
        <v>0</v>
      </c>
      <c r="K32" s="49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3">
      <c r="A33" s="53"/>
      <c r="B33" s="2"/>
      <c r="C33" s="2"/>
      <c r="D33" s="2"/>
      <c r="E33" s="6"/>
      <c r="F33" s="4">
        <f t="shared" si="10"/>
        <v>0</v>
      </c>
      <c r="G33" s="5" t="e">
        <f t="shared" si="6"/>
        <v>#DIV/0!</v>
      </c>
      <c r="H33" s="5">
        <f t="shared" si="7"/>
        <v>0</v>
      </c>
      <c r="I33" s="7">
        <f t="shared" si="8"/>
        <v>0</v>
      </c>
      <c r="J33" s="59">
        <f t="shared" si="9"/>
        <v>0</v>
      </c>
      <c r="K33" s="49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3">
      <c r="A34" s="53"/>
      <c r="B34" s="2"/>
      <c r="C34" s="2"/>
      <c r="D34" s="2"/>
      <c r="E34" s="6"/>
      <c r="F34" s="4">
        <f t="shared" si="10"/>
        <v>0</v>
      </c>
      <c r="G34" s="5" t="e">
        <f t="shared" si="6"/>
        <v>#DIV/0!</v>
      </c>
      <c r="H34" s="5">
        <f t="shared" si="7"/>
        <v>0</v>
      </c>
      <c r="I34" s="7">
        <f t="shared" si="8"/>
        <v>0</v>
      </c>
      <c r="J34" s="59">
        <f t="shared" si="9"/>
        <v>0</v>
      </c>
      <c r="K34" s="49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">
      <c r="A35" s="53"/>
      <c r="B35" s="2"/>
      <c r="C35" s="2"/>
      <c r="D35" s="2"/>
      <c r="E35" s="6"/>
      <c r="F35" s="4">
        <f t="shared" si="10"/>
        <v>0</v>
      </c>
      <c r="G35" s="5" t="e">
        <f t="shared" si="6"/>
        <v>#DIV/0!</v>
      </c>
      <c r="H35" s="5">
        <f t="shared" si="7"/>
        <v>0</v>
      </c>
      <c r="I35" s="7">
        <f t="shared" si="8"/>
        <v>0</v>
      </c>
      <c r="J35" s="59">
        <f t="shared" si="9"/>
        <v>0</v>
      </c>
      <c r="K35" s="49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3">
      <c r="A36" s="53"/>
      <c r="B36" s="2"/>
      <c r="C36" s="2"/>
      <c r="D36" s="2"/>
      <c r="E36" s="6"/>
      <c r="F36" s="4">
        <f t="shared" si="10"/>
        <v>0</v>
      </c>
      <c r="G36" s="5" t="e">
        <f t="shared" si="6"/>
        <v>#DIV/0!</v>
      </c>
      <c r="H36" s="5">
        <f t="shared" si="7"/>
        <v>0</v>
      </c>
      <c r="I36" s="7">
        <f t="shared" si="8"/>
        <v>0</v>
      </c>
      <c r="J36" s="59">
        <f t="shared" si="9"/>
        <v>0</v>
      </c>
      <c r="K36" s="49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3">
      <c r="A37" s="79"/>
      <c r="B37" s="80"/>
      <c r="C37" s="80"/>
      <c r="D37" s="80"/>
      <c r="E37" s="84"/>
      <c r="F37" s="82">
        <f t="shared" si="10"/>
        <v>0</v>
      </c>
      <c r="G37" s="83" t="e">
        <f t="shared" si="6"/>
        <v>#DIV/0!</v>
      </c>
      <c r="H37" s="83">
        <f t="shared" si="7"/>
        <v>0</v>
      </c>
      <c r="I37" s="85">
        <f t="shared" si="8"/>
        <v>0</v>
      </c>
      <c r="J37" s="86">
        <f t="shared" si="9"/>
        <v>0</v>
      </c>
      <c r="K37" s="60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">
      <c r="A38" s="95" t="s">
        <v>17</v>
      </c>
      <c r="B38" s="88">
        <f>SUM(B25:B37)</f>
        <v>0</v>
      </c>
      <c r="C38" s="88"/>
      <c r="D38" s="96" t="s">
        <v>11</v>
      </c>
      <c r="E38" s="63"/>
      <c r="F38" s="91">
        <f>SUM(F25:F37)</f>
        <v>0</v>
      </c>
      <c r="G38" s="96" t="s">
        <v>26</v>
      </c>
      <c r="H38" s="63"/>
      <c r="I38" s="92">
        <f t="shared" ref="I38:J38" si="11">SUM(I25:I37)</f>
        <v>0</v>
      </c>
      <c r="J38" s="93">
        <f t="shared" si="11"/>
        <v>0</v>
      </c>
      <c r="K38" s="60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</sheetData>
  <mergeCells count="10">
    <mergeCell ref="B3:D3"/>
    <mergeCell ref="D38:E38"/>
    <mergeCell ref="G38:H38"/>
    <mergeCell ref="B1:D1"/>
    <mergeCell ref="F1:I1"/>
    <mergeCell ref="B2:D2"/>
    <mergeCell ref="H2:I2"/>
    <mergeCell ref="H3:I3"/>
    <mergeCell ref="A5:J5"/>
    <mergeCell ref="A23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7"/>
  <sheetViews>
    <sheetView zoomScale="150" workbookViewId="0">
      <selection activeCell="D3" sqref="D3"/>
    </sheetView>
  </sheetViews>
  <sheetFormatPr baseColWidth="10" defaultColWidth="12.6640625" defaultRowHeight="15.75" customHeight="1"/>
  <cols>
    <col min="1" max="1" width="2.6640625" customWidth="1"/>
    <col min="2" max="2" width="42.83203125" customWidth="1"/>
    <col min="3" max="3" width="20.6640625" customWidth="1"/>
    <col min="4" max="4" width="11.33203125" customWidth="1"/>
  </cols>
  <sheetData>
    <row r="1" spans="1:27" ht="13">
      <c r="A1" s="8"/>
      <c r="B1" s="103" t="str">
        <f>Revenue!A1</f>
        <v>Project Name</v>
      </c>
      <c r="C1" s="187">
        <f>Revenue!B1</f>
        <v>0</v>
      </c>
      <c r="D1" s="111"/>
      <c r="E1" s="22"/>
      <c r="F1" s="22"/>
      <c r="G1" s="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">
      <c r="A2" s="10"/>
      <c r="B2" s="104" t="str">
        <f>Revenue!A2</f>
        <v>Address</v>
      </c>
      <c r="C2" s="188">
        <f>Revenue!B2</f>
        <v>0</v>
      </c>
      <c r="D2" s="111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">
      <c r="A3" s="10"/>
      <c r="B3" s="119" t="str">
        <f>Revenue!A3</f>
        <v>Date</v>
      </c>
      <c r="C3" s="189">
        <f>Revenue!B3</f>
        <v>0</v>
      </c>
      <c r="D3" s="111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">
      <c r="A4" s="1"/>
      <c r="B4" s="72">
        <f>Revenue!4:4</f>
        <v>0</v>
      </c>
      <c r="C4" s="120"/>
      <c r="D4" s="121"/>
      <c r="E4" s="22"/>
      <c r="F4" s="22"/>
      <c r="G4" s="2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">
      <c r="A5" s="1"/>
      <c r="B5" s="184" t="s">
        <v>27</v>
      </c>
      <c r="C5" s="38"/>
      <c r="D5" s="54"/>
      <c r="E5" s="60"/>
      <c r="F5" s="22"/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">
      <c r="A6" s="1"/>
      <c r="B6" s="105" t="s">
        <v>28</v>
      </c>
      <c r="C6" s="24"/>
      <c r="D6" s="112" t="s">
        <v>29</v>
      </c>
      <c r="E6" s="60"/>
      <c r="F6" s="22"/>
      <c r="G6" s="2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">
      <c r="A7" s="1"/>
      <c r="B7" s="49" t="s">
        <v>30</v>
      </c>
      <c r="C7" s="24">
        <f>Revenue!I20</f>
        <v>0</v>
      </c>
      <c r="D7" s="113" t="e">
        <f t="shared" ref="D7:D12" si="0">C7/$C$15</f>
        <v>#DIV/0!</v>
      </c>
      <c r="E7" s="60"/>
      <c r="F7" s="22"/>
      <c r="G7" s="2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">
      <c r="A8" s="1"/>
      <c r="B8" s="49" t="s">
        <v>31</v>
      </c>
      <c r="C8" s="24">
        <f>Revenue!I38</f>
        <v>0</v>
      </c>
      <c r="D8" s="113" t="e">
        <f t="shared" si="0"/>
        <v>#DIV/0!</v>
      </c>
      <c r="E8" s="60"/>
      <c r="F8" s="22"/>
      <c r="G8" s="2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">
      <c r="A9" s="1"/>
      <c r="B9" s="49" t="s">
        <v>32</v>
      </c>
      <c r="C9" s="24">
        <v>0</v>
      </c>
      <c r="D9" s="113" t="e">
        <f t="shared" si="0"/>
        <v>#DIV/0!</v>
      </c>
      <c r="E9" s="60"/>
      <c r="F9" s="22"/>
      <c r="G9" s="2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">
      <c r="A10" s="1"/>
      <c r="B10" s="49" t="s">
        <v>33</v>
      </c>
      <c r="C10" s="24">
        <v>0</v>
      </c>
      <c r="D10" s="113" t="e">
        <f t="shared" si="0"/>
        <v>#DIV/0!</v>
      </c>
      <c r="E10" s="60"/>
      <c r="F10" s="22"/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">
      <c r="A11" s="1"/>
      <c r="B11" s="49" t="s">
        <v>34</v>
      </c>
      <c r="C11" s="25"/>
      <c r="D11" s="113" t="e">
        <f t="shared" si="0"/>
        <v>#DIV/0!</v>
      </c>
      <c r="E11" s="60"/>
      <c r="F11" s="22"/>
      <c r="G11" s="2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">
      <c r="A12" s="1"/>
      <c r="B12" s="49" t="s">
        <v>35</v>
      </c>
      <c r="C12" s="25"/>
      <c r="D12" s="113" t="e">
        <f t="shared" si="0"/>
        <v>#DIV/0!</v>
      </c>
      <c r="E12" s="60"/>
      <c r="F12" s="22"/>
      <c r="G12" s="2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">
      <c r="A13" s="1"/>
      <c r="B13" s="105" t="s">
        <v>36</v>
      </c>
      <c r="C13" s="26">
        <f>SUM(C7:C12)</f>
        <v>0</v>
      </c>
      <c r="D13" s="113" t="e">
        <f>C13/C15</f>
        <v>#DIV/0!</v>
      </c>
      <c r="E13" s="60"/>
      <c r="F13" s="22"/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">
      <c r="A14" s="1"/>
      <c r="B14" s="49" t="s">
        <v>37</v>
      </c>
      <c r="C14" s="24">
        <f>Revenue!J38+Revenue!J20</f>
        <v>0</v>
      </c>
      <c r="D14" s="113" t="e">
        <f>C14/$C$15</f>
        <v>#DIV/0!</v>
      </c>
      <c r="E14" s="60"/>
      <c r="F14" s="22"/>
      <c r="G14" s="2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">
      <c r="A15" s="1"/>
      <c r="B15" s="105" t="s">
        <v>38</v>
      </c>
      <c r="C15" s="26">
        <f>SUM(C13:C14)</f>
        <v>0</v>
      </c>
      <c r="D15" s="113" t="e">
        <f>C15/C15</f>
        <v>#DIV/0!</v>
      </c>
      <c r="E15" s="60"/>
      <c r="F15" s="22"/>
      <c r="G15" s="2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">
      <c r="A16" s="1"/>
      <c r="B16" s="49"/>
      <c r="C16" s="24"/>
      <c r="D16" s="113"/>
      <c r="E16" s="60"/>
      <c r="F16" s="22"/>
      <c r="G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">
      <c r="A17" s="1"/>
      <c r="B17" s="105" t="s">
        <v>39</v>
      </c>
      <c r="C17" s="24"/>
      <c r="D17" s="113"/>
      <c r="E17" s="60"/>
      <c r="F17" s="22"/>
      <c r="G17" s="2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">
      <c r="A18" s="1"/>
      <c r="B18" s="49" t="s">
        <v>40</v>
      </c>
      <c r="C18" s="27">
        <v>0</v>
      </c>
      <c r="D18" s="113" t="e">
        <f t="shared" ref="D18:D21" si="1">C18/$C$68</f>
        <v>#DIV/0!</v>
      </c>
      <c r="E18" s="60"/>
      <c r="F18" s="22"/>
      <c r="G18" s="2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">
      <c r="A19" s="1"/>
      <c r="B19" s="49" t="s">
        <v>41</v>
      </c>
      <c r="C19" s="27">
        <v>0</v>
      </c>
      <c r="D19" s="113" t="e">
        <f t="shared" si="1"/>
        <v>#DIV/0!</v>
      </c>
      <c r="E19" s="60"/>
      <c r="F19" s="22"/>
      <c r="G19" s="2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3">
      <c r="A20" s="1"/>
      <c r="B20" s="49" t="s">
        <v>213</v>
      </c>
      <c r="C20" s="27">
        <f>C13*0.3</f>
        <v>0</v>
      </c>
      <c r="D20" s="113" t="e">
        <f t="shared" si="1"/>
        <v>#DIV/0!</v>
      </c>
      <c r="E20" s="60"/>
      <c r="F20" s="22"/>
      <c r="G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">
      <c r="A21" s="1"/>
      <c r="B21" s="106" t="s">
        <v>43</v>
      </c>
      <c r="C21" s="28">
        <f>SUM(C17:C20)</f>
        <v>0</v>
      </c>
      <c r="D21" s="114" t="e">
        <f t="shared" si="1"/>
        <v>#DIV/0!</v>
      </c>
      <c r="E21" s="60"/>
      <c r="F21" s="22"/>
      <c r="G21" s="2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">
      <c r="A22" s="1"/>
      <c r="B22" s="49"/>
      <c r="C22" s="24"/>
      <c r="D22" s="113"/>
      <c r="E22" s="60"/>
      <c r="F22" s="22"/>
      <c r="G22" s="2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">
      <c r="A23" s="1"/>
      <c r="B23" s="105" t="s">
        <v>44</v>
      </c>
      <c r="C23" s="26"/>
      <c r="D23" s="113"/>
      <c r="E23" s="60"/>
      <c r="F23" s="22"/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">
      <c r="A24" s="1"/>
      <c r="B24" s="49" t="s">
        <v>45</v>
      </c>
      <c r="C24" s="27">
        <v>0</v>
      </c>
      <c r="D24" s="113" t="e">
        <f t="shared" ref="D24:D32" si="2">C24/$C$68</f>
        <v>#DIV/0!</v>
      </c>
      <c r="E24" s="60"/>
      <c r="F24" s="22"/>
      <c r="G24" s="2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">
      <c r="A25" s="1"/>
      <c r="B25" s="49" t="s">
        <v>46</v>
      </c>
      <c r="C25" s="27">
        <v>0</v>
      </c>
      <c r="D25" s="113" t="e">
        <f t="shared" si="2"/>
        <v>#DIV/0!</v>
      </c>
      <c r="E25" s="60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">
      <c r="A26" s="1"/>
      <c r="B26" s="49" t="s">
        <v>47</v>
      </c>
      <c r="C26" s="27">
        <v>0</v>
      </c>
      <c r="D26" s="113" t="e">
        <f t="shared" si="2"/>
        <v>#DIV/0!</v>
      </c>
      <c r="E26" s="60"/>
      <c r="F26" s="22"/>
      <c r="G26" s="2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">
      <c r="A27" s="1"/>
      <c r="B27" s="49" t="s">
        <v>48</v>
      </c>
      <c r="C27" s="27">
        <v>0</v>
      </c>
      <c r="D27" s="113" t="e">
        <f t="shared" si="2"/>
        <v>#DIV/0!</v>
      </c>
      <c r="E27" s="60"/>
      <c r="F27" s="22"/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">
      <c r="A28" s="1"/>
      <c r="B28" s="49" t="s">
        <v>49</v>
      </c>
      <c r="C28" s="27">
        <v>0</v>
      </c>
      <c r="D28" s="113" t="e">
        <f t="shared" si="2"/>
        <v>#DIV/0!</v>
      </c>
      <c r="E28" s="60"/>
      <c r="F28" s="22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">
      <c r="A29" s="1"/>
      <c r="B29" s="49" t="s">
        <v>50</v>
      </c>
      <c r="C29" s="27">
        <v>0</v>
      </c>
      <c r="D29" s="113" t="e">
        <f t="shared" si="2"/>
        <v>#DIV/0!</v>
      </c>
      <c r="E29" s="60"/>
      <c r="F29" s="22"/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">
      <c r="A30" s="1"/>
      <c r="B30" s="49" t="s">
        <v>42</v>
      </c>
      <c r="C30" s="27">
        <v>0</v>
      </c>
      <c r="D30" s="113" t="e">
        <f t="shared" si="2"/>
        <v>#DIV/0!</v>
      </c>
      <c r="E30" s="60"/>
      <c r="F30" s="22"/>
      <c r="G30" s="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">
      <c r="A31" s="1"/>
      <c r="B31" s="49" t="s">
        <v>42</v>
      </c>
      <c r="C31" s="27">
        <v>0</v>
      </c>
      <c r="D31" s="113" t="e">
        <f t="shared" si="2"/>
        <v>#DIV/0!</v>
      </c>
      <c r="E31" s="60"/>
      <c r="F31" s="22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">
      <c r="A32" s="1"/>
      <c r="B32" s="106" t="s">
        <v>43</v>
      </c>
      <c r="C32" s="28">
        <f>SUM(C24:C31)</f>
        <v>0</v>
      </c>
      <c r="D32" s="114" t="e">
        <f t="shared" si="2"/>
        <v>#DIV/0!</v>
      </c>
      <c r="E32" s="60"/>
      <c r="F32" s="22"/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">
      <c r="A33" s="1"/>
      <c r="B33" s="49"/>
      <c r="C33" s="24"/>
      <c r="D33" s="113"/>
      <c r="E33" s="60"/>
      <c r="F33" s="22"/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">
      <c r="A34" s="1"/>
      <c r="B34" s="105" t="s">
        <v>51</v>
      </c>
      <c r="C34" s="24"/>
      <c r="D34" s="113"/>
      <c r="E34" s="60"/>
      <c r="F34" s="22"/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">
      <c r="A35" s="1"/>
      <c r="B35" s="49" t="s">
        <v>52</v>
      </c>
      <c r="C35" s="27">
        <v>0</v>
      </c>
      <c r="D35" s="113" t="e">
        <f t="shared" ref="D35:D41" si="3">C35/$C$68</f>
        <v>#DIV/0!</v>
      </c>
      <c r="E35" s="60"/>
      <c r="F35" s="22"/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">
      <c r="A36" s="1"/>
      <c r="B36" s="49" t="s">
        <v>53</v>
      </c>
      <c r="C36" s="27"/>
      <c r="D36" s="113" t="e">
        <f t="shared" si="3"/>
        <v>#DIV/0!</v>
      </c>
      <c r="E36" s="60"/>
      <c r="F36" s="22"/>
      <c r="G36" s="2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">
      <c r="A37" s="1"/>
      <c r="B37" s="49" t="s">
        <v>54</v>
      </c>
      <c r="C37" s="27">
        <v>0</v>
      </c>
      <c r="D37" s="113" t="e">
        <f t="shared" si="3"/>
        <v>#DIV/0!</v>
      </c>
      <c r="E37" s="60"/>
      <c r="F37" s="22"/>
      <c r="G37" s="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">
      <c r="A38" s="1"/>
      <c r="B38" s="49" t="s">
        <v>55</v>
      </c>
      <c r="C38" s="27">
        <v>0</v>
      </c>
      <c r="D38" s="113" t="e">
        <f t="shared" si="3"/>
        <v>#DIV/0!</v>
      </c>
      <c r="E38" s="60"/>
      <c r="F38" s="22"/>
      <c r="G38" s="2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">
      <c r="A39" s="1"/>
      <c r="B39" s="49" t="s">
        <v>42</v>
      </c>
      <c r="C39" s="27"/>
      <c r="D39" s="113" t="e">
        <f t="shared" si="3"/>
        <v>#DIV/0!</v>
      </c>
      <c r="E39" s="60"/>
      <c r="F39" s="22"/>
      <c r="G39" s="2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">
      <c r="A40" s="1"/>
      <c r="B40" s="49" t="s">
        <v>56</v>
      </c>
      <c r="C40" s="27"/>
      <c r="D40" s="113" t="e">
        <f t="shared" si="3"/>
        <v>#DIV/0!</v>
      </c>
      <c r="E40" s="60"/>
      <c r="F40" s="22"/>
      <c r="G40" s="2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">
      <c r="A41" s="1"/>
      <c r="B41" s="106" t="s">
        <v>43</v>
      </c>
      <c r="C41" s="28">
        <f>SUM(C35:C40)</f>
        <v>0</v>
      </c>
      <c r="D41" s="114" t="e">
        <f t="shared" si="3"/>
        <v>#DIV/0!</v>
      </c>
      <c r="E41" s="60"/>
      <c r="F41" s="22"/>
      <c r="G41" s="2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">
      <c r="A42" s="1"/>
      <c r="B42" s="49"/>
      <c r="C42" s="24"/>
      <c r="D42" s="113"/>
      <c r="E42" s="60"/>
      <c r="F42" s="22"/>
      <c r="G42" s="2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">
      <c r="A43" s="1"/>
      <c r="B43" s="105" t="s">
        <v>57</v>
      </c>
      <c r="C43" s="24"/>
      <c r="D43" s="113"/>
      <c r="E43" s="60"/>
      <c r="F43" s="22"/>
      <c r="G43" s="2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">
      <c r="A44" s="1"/>
      <c r="B44" s="49" t="s">
        <v>58</v>
      </c>
      <c r="C44" s="27">
        <v>0</v>
      </c>
      <c r="D44" s="113" t="e">
        <f t="shared" ref="D44:D59" si="4">C44/$C$68</f>
        <v>#DIV/0!</v>
      </c>
      <c r="E44" s="60"/>
      <c r="F44" s="22"/>
      <c r="G44" s="2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">
      <c r="A45" s="1"/>
      <c r="B45" s="49" t="s">
        <v>59</v>
      </c>
      <c r="C45" s="27">
        <v>0</v>
      </c>
      <c r="D45" s="113" t="e">
        <f t="shared" si="4"/>
        <v>#DIV/0!</v>
      </c>
      <c r="E45" s="60"/>
      <c r="F45" s="22"/>
      <c r="G45" s="2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">
      <c r="A46" s="1"/>
      <c r="B46" s="49" t="s">
        <v>60</v>
      </c>
      <c r="C46" s="27">
        <v>0</v>
      </c>
      <c r="D46" s="113" t="e">
        <f t="shared" si="4"/>
        <v>#DIV/0!</v>
      </c>
      <c r="E46" s="60"/>
      <c r="F46" s="22"/>
      <c r="G46" s="2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">
      <c r="A47" s="1"/>
      <c r="B47" s="49" t="s">
        <v>61</v>
      </c>
      <c r="C47" s="27">
        <v>0</v>
      </c>
      <c r="D47" s="113" t="e">
        <f t="shared" si="4"/>
        <v>#DIV/0!</v>
      </c>
      <c r="E47" s="60"/>
      <c r="F47" s="22"/>
      <c r="G47" s="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>
      <c r="A48" s="1"/>
      <c r="B48" s="49" t="s">
        <v>62</v>
      </c>
      <c r="C48" s="27">
        <v>0</v>
      </c>
      <c r="D48" s="113" t="e">
        <f t="shared" si="4"/>
        <v>#DIV/0!</v>
      </c>
      <c r="E48" s="60"/>
      <c r="F48" s="22"/>
      <c r="G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>
      <c r="A49" s="1"/>
      <c r="B49" s="49" t="s">
        <v>63</v>
      </c>
      <c r="C49" s="27">
        <v>0</v>
      </c>
      <c r="D49" s="113" t="e">
        <f t="shared" si="4"/>
        <v>#DIV/0!</v>
      </c>
      <c r="E49" s="60"/>
      <c r="F49" s="22"/>
      <c r="G49" s="2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>
      <c r="A50" s="1"/>
      <c r="B50" s="49" t="s">
        <v>64</v>
      </c>
      <c r="C50" s="27">
        <v>0</v>
      </c>
      <c r="D50" s="113" t="e">
        <f t="shared" si="4"/>
        <v>#DIV/0!</v>
      </c>
      <c r="E50" s="60"/>
      <c r="F50" s="22"/>
      <c r="G50" s="2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>
      <c r="A51" s="1"/>
      <c r="B51" s="49" t="s">
        <v>65</v>
      </c>
      <c r="C51" s="27">
        <v>0</v>
      </c>
      <c r="D51" s="113" t="e">
        <f t="shared" si="4"/>
        <v>#DIV/0!</v>
      </c>
      <c r="E51" s="60"/>
      <c r="F51" s="22"/>
      <c r="G51" s="2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>
      <c r="A52" s="1"/>
      <c r="B52" s="49" t="s">
        <v>66</v>
      </c>
      <c r="C52" s="27">
        <v>0</v>
      </c>
      <c r="D52" s="113" t="e">
        <f t="shared" si="4"/>
        <v>#DIV/0!</v>
      </c>
      <c r="E52" s="60"/>
      <c r="F52" s="22"/>
      <c r="G52" s="2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>
      <c r="A53" s="1"/>
      <c r="B53" s="49" t="s">
        <v>67</v>
      </c>
      <c r="C53" s="27">
        <v>0</v>
      </c>
      <c r="D53" s="113" t="e">
        <f t="shared" si="4"/>
        <v>#DIV/0!</v>
      </c>
      <c r="E53" s="60"/>
      <c r="F53" s="22"/>
      <c r="G53" s="2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>
      <c r="A54" s="1"/>
      <c r="B54" s="49" t="s">
        <v>68</v>
      </c>
      <c r="C54" s="27">
        <v>0</v>
      </c>
      <c r="D54" s="113" t="e">
        <f t="shared" si="4"/>
        <v>#DIV/0!</v>
      </c>
      <c r="E54" s="60"/>
      <c r="F54" s="22"/>
      <c r="G54" s="2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>
      <c r="A55" s="1"/>
      <c r="B55" s="49" t="s">
        <v>69</v>
      </c>
      <c r="C55" s="27">
        <v>0</v>
      </c>
      <c r="D55" s="113" t="e">
        <f t="shared" si="4"/>
        <v>#DIV/0!</v>
      </c>
      <c r="E55" s="60"/>
      <c r="F55" s="22"/>
      <c r="G55" s="2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>
      <c r="A56" s="1"/>
      <c r="B56" s="49" t="s">
        <v>70</v>
      </c>
      <c r="C56" s="27">
        <f>0.05*C13</f>
        <v>0</v>
      </c>
      <c r="D56" s="113" t="e">
        <f t="shared" si="4"/>
        <v>#DIV/0!</v>
      </c>
      <c r="E56" s="60"/>
      <c r="F56" s="22"/>
      <c r="G56" s="2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>
      <c r="A57" s="1"/>
      <c r="B57" s="49" t="s">
        <v>42</v>
      </c>
      <c r="C57" s="27">
        <v>0</v>
      </c>
      <c r="D57" s="113" t="e">
        <f t="shared" si="4"/>
        <v>#DIV/0!</v>
      </c>
      <c r="E57" s="60"/>
      <c r="F57" s="22"/>
      <c r="G57" s="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>
      <c r="A58" s="1"/>
      <c r="B58" s="49" t="s">
        <v>42</v>
      </c>
      <c r="C58" s="27">
        <v>0</v>
      </c>
      <c r="D58" s="113" t="e">
        <f t="shared" si="4"/>
        <v>#DIV/0!</v>
      </c>
      <c r="E58" s="60"/>
      <c r="F58" s="22"/>
      <c r="G58" s="2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>
      <c r="A59" s="1"/>
      <c r="B59" s="106" t="s">
        <v>43</v>
      </c>
      <c r="C59" s="28">
        <f>SUM(C44:C58)</f>
        <v>0</v>
      </c>
      <c r="D59" s="114" t="e">
        <f t="shared" si="4"/>
        <v>#DIV/0!</v>
      </c>
      <c r="E59" s="60"/>
      <c r="F59" s="22"/>
      <c r="G59" s="2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>
      <c r="A60" s="1"/>
      <c r="B60" s="49"/>
      <c r="C60" s="24"/>
      <c r="D60" s="113"/>
      <c r="E60" s="60"/>
      <c r="F60" s="22"/>
      <c r="G60" s="2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>
      <c r="A61" s="1"/>
      <c r="B61" s="105" t="s">
        <v>71</v>
      </c>
      <c r="C61" s="24"/>
      <c r="D61" s="113"/>
      <c r="E61" s="60"/>
      <c r="F61" s="22"/>
      <c r="G61" s="2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>
      <c r="A62" s="1"/>
      <c r="B62" s="49" t="s">
        <v>72</v>
      </c>
      <c r="C62" s="27">
        <v>0</v>
      </c>
      <c r="D62" s="113" t="e">
        <f t="shared" ref="D62:D66" si="5">C62/$C$68</f>
        <v>#DIV/0!</v>
      </c>
      <c r="E62" s="60"/>
      <c r="F62" s="22"/>
      <c r="G62" s="2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>
      <c r="A63" s="1"/>
      <c r="B63" s="49" t="s">
        <v>73</v>
      </c>
      <c r="C63" s="27">
        <v>0</v>
      </c>
      <c r="D63" s="113" t="e">
        <f t="shared" si="5"/>
        <v>#DIV/0!</v>
      </c>
      <c r="E63" s="60"/>
      <c r="F63" s="22"/>
      <c r="G63" s="2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>
      <c r="A64" s="1"/>
      <c r="B64" s="49" t="s">
        <v>42</v>
      </c>
      <c r="C64" s="27">
        <v>0</v>
      </c>
      <c r="D64" s="113" t="e">
        <f t="shared" si="5"/>
        <v>#DIV/0!</v>
      </c>
      <c r="E64" s="60"/>
      <c r="F64" s="22"/>
      <c r="G64" s="2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>
      <c r="A65" s="1"/>
      <c r="B65" s="49" t="s">
        <v>42</v>
      </c>
      <c r="C65" s="27">
        <v>0</v>
      </c>
      <c r="D65" s="113" t="e">
        <f t="shared" si="5"/>
        <v>#DIV/0!</v>
      </c>
      <c r="E65" s="60"/>
      <c r="F65" s="22"/>
      <c r="G65" s="2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>
      <c r="A66" s="1"/>
      <c r="B66" s="106" t="s">
        <v>43</v>
      </c>
      <c r="C66" s="28">
        <f>SUM(C62:C65)</f>
        <v>0</v>
      </c>
      <c r="D66" s="114" t="e">
        <f t="shared" si="5"/>
        <v>#DIV/0!</v>
      </c>
      <c r="E66" s="60"/>
      <c r="F66" s="22"/>
      <c r="G66" s="2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>
      <c r="A67" s="1"/>
      <c r="B67" s="49"/>
      <c r="C67" s="24"/>
      <c r="D67" s="113"/>
      <c r="E67" s="60"/>
      <c r="F67" s="22"/>
      <c r="G67" s="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>
      <c r="A68" s="1"/>
      <c r="B68" s="122" t="s">
        <v>74</v>
      </c>
      <c r="C68" s="123">
        <f>SUM(C66+C59+C41+C32+C21)</f>
        <v>0</v>
      </c>
      <c r="D68" s="124" t="e">
        <f>C68/C68</f>
        <v>#DIV/0!</v>
      </c>
      <c r="E68" s="60"/>
      <c r="F68" s="22"/>
      <c r="G68" s="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3" customHeight="1">
      <c r="A69" s="1"/>
      <c r="B69" s="125" t="s">
        <v>75</v>
      </c>
      <c r="C69" s="126">
        <f>C15-C68</f>
        <v>0</v>
      </c>
      <c r="D69" s="127" t="e">
        <f>C69/C15</f>
        <v>#DIV/0!</v>
      </c>
      <c r="E69" s="60"/>
      <c r="F69" s="22"/>
      <c r="G69" s="2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>
      <c r="A70" s="1"/>
      <c r="B70" s="72"/>
      <c r="C70" s="120"/>
      <c r="D70" s="128"/>
      <c r="E70" s="22"/>
      <c r="F70" s="22"/>
      <c r="G70" s="2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>
      <c r="A71" s="1"/>
      <c r="B71" s="107" t="s">
        <v>76</v>
      </c>
      <c r="C71" s="99"/>
      <c r="D71" s="115"/>
      <c r="E71" s="60"/>
      <c r="F71" s="22"/>
      <c r="G71" s="2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>
      <c r="A72" s="1"/>
      <c r="B72" s="108" t="s">
        <v>77</v>
      </c>
      <c r="C72" s="12"/>
      <c r="D72" s="113"/>
      <c r="E72" s="60"/>
      <c r="F72" s="22"/>
      <c r="G72" s="2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>
      <c r="A73" s="1"/>
      <c r="B73" s="108" t="s">
        <v>42</v>
      </c>
      <c r="C73" s="12"/>
      <c r="D73" s="113"/>
      <c r="E73" s="60"/>
      <c r="F73" s="22"/>
      <c r="G73" s="2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>
      <c r="A74" s="1"/>
      <c r="B74" s="108" t="s">
        <v>56</v>
      </c>
      <c r="C74" s="12"/>
      <c r="D74" s="113"/>
      <c r="E74" s="60"/>
      <c r="F74" s="22"/>
      <c r="G74" s="2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>
      <c r="A75" s="1"/>
      <c r="B75" s="108" t="s">
        <v>42</v>
      </c>
      <c r="C75" s="12"/>
      <c r="D75" s="113"/>
      <c r="E75" s="60"/>
      <c r="F75" s="22"/>
      <c r="G75" s="2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>
      <c r="A76" s="1"/>
      <c r="B76" s="108" t="s">
        <v>42</v>
      </c>
      <c r="C76" s="12"/>
      <c r="D76" s="113"/>
      <c r="E76" s="60"/>
      <c r="F76" s="22"/>
      <c r="G76" s="2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>
      <c r="A77" s="1"/>
      <c r="B77" s="109" t="s">
        <v>78</v>
      </c>
      <c r="C77" s="13">
        <f>C69-C72-C73-C74-C75-C76</f>
        <v>0</v>
      </c>
      <c r="D77" s="113"/>
      <c r="E77" s="60"/>
      <c r="F77" s="22"/>
      <c r="G77" s="2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>
      <c r="A78" s="1"/>
      <c r="B78" s="110"/>
      <c r="C78" s="12"/>
      <c r="D78" s="113"/>
      <c r="E78" s="60"/>
      <c r="F78" s="22"/>
      <c r="G78" s="2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>
      <c r="A79" s="1"/>
      <c r="B79" s="129" t="s">
        <v>79</v>
      </c>
      <c r="C79" s="130" t="e">
        <f>C69/C72</f>
        <v>#DIV/0!</v>
      </c>
      <c r="D79" s="124"/>
      <c r="E79" s="60"/>
      <c r="F79" s="22"/>
      <c r="G79" s="2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>
      <c r="A80" s="1"/>
      <c r="B80" s="41"/>
      <c r="C80" s="97"/>
      <c r="D80" s="98"/>
      <c r="E80" s="22"/>
      <c r="F80" s="22"/>
      <c r="G80" s="2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>
      <c r="A81" s="1"/>
      <c r="B81" s="73"/>
      <c r="C81" s="123"/>
      <c r="D81" s="121"/>
      <c r="E81" s="73"/>
      <c r="F81" s="73"/>
      <c r="G81" s="7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>
      <c r="A82" s="1"/>
      <c r="B82" s="107" t="s">
        <v>80</v>
      </c>
      <c r="C82" s="100" t="s">
        <v>81</v>
      </c>
      <c r="D82" s="101" t="s">
        <v>82</v>
      </c>
      <c r="E82" s="102" t="s">
        <v>83</v>
      </c>
      <c r="F82" s="102" t="s">
        <v>84</v>
      </c>
      <c r="G82" s="116" t="s">
        <v>85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>
      <c r="A83" s="1"/>
      <c r="B83" s="110" t="s">
        <v>86</v>
      </c>
      <c r="C83" s="12"/>
      <c r="D83" s="14"/>
      <c r="E83" s="15"/>
      <c r="F83" s="16"/>
      <c r="G83" s="11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>
      <c r="A84" s="1"/>
      <c r="B84" s="110" t="s">
        <v>87</v>
      </c>
      <c r="C84" s="12"/>
      <c r="D84" s="16"/>
      <c r="E84" s="15"/>
      <c r="F84" s="15"/>
      <c r="G84" s="11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>
      <c r="A85" s="1"/>
      <c r="B85" s="131" t="s">
        <v>88</v>
      </c>
      <c r="C85" s="132"/>
      <c r="D85" s="133"/>
      <c r="E85" s="134"/>
      <c r="F85" s="134"/>
      <c r="G85" s="13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>
      <c r="A86" s="1"/>
      <c r="B86" s="72"/>
      <c r="C86" s="120"/>
      <c r="D86" s="128"/>
      <c r="E86" s="72"/>
      <c r="F86" s="72"/>
      <c r="G86" s="4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>
      <c r="A87" s="1"/>
      <c r="B87" s="136" t="s">
        <v>89</v>
      </c>
      <c r="C87" s="137" t="s">
        <v>90</v>
      </c>
      <c r="D87" s="128"/>
      <c r="E87" s="72"/>
      <c r="F87" s="138"/>
      <c r="G87" s="6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>
      <c r="A88" s="1"/>
      <c r="B88" s="1"/>
      <c r="C88" s="11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>
      <c r="A89" s="1"/>
      <c r="B89" s="1"/>
      <c r="C89" s="11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>
      <c r="A90" s="1"/>
      <c r="B90" s="1"/>
      <c r="C90" s="11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>
      <c r="A91" s="1"/>
      <c r="B91" s="1"/>
      <c r="C91" s="11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>
      <c r="A92" s="1"/>
      <c r="B92" s="1"/>
      <c r="C92" s="11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>
      <c r="A93" s="1"/>
      <c r="B93" s="1"/>
      <c r="C93" s="11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>
      <c r="A94" s="1"/>
      <c r="B94" s="1"/>
      <c r="C94" s="11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>
      <c r="A95" s="1"/>
      <c r="B95" s="1"/>
      <c r="C95" s="11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>
      <c r="A96" s="1"/>
      <c r="B96" s="1"/>
      <c r="C96" s="11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>
      <c r="A97" s="1"/>
      <c r="B97" s="1"/>
      <c r="C97" s="11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>
      <c r="A98" s="1"/>
      <c r="B98" s="1"/>
      <c r="C98" s="11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>
      <c r="A99" s="1"/>
      <c r="B99" s="1"/>
      <c r="C99" s="11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>
      <c r="A100" s="1"/>
      <c r="B100" s="1"/>
      <c r="C100" s="11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>
      <c r="A101" s="1"/>
      <c r="B101" s="1"/>
      <c r="C101" s="11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>
      <c r="A102" s="1"/>
      <c r="B102" s="1"/>
      <c r="C102" s="11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>
      <c r="A103" s="1"/>
      <c r="B103" s="1"/>
      <c r="C103" s="11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>
      <c r="A104" s="1"/>
      <c r="B104" s="1"/>
      <c r="C104" s="11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>
      <c r="A105" s="1"/>
      <c r="B105" s="1"/>
      <c r="C105" s="11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>
      <c r="A106" s="1"/>
      <c r="B106" s="1"/>
      <c r="C106" s="11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>
      <c r="A107" s="1"/>
      <c r="B107" s="1"/>
      <c r="C107" s="11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>
      <c r="A108" s="1"/>
      <c r="B108" s="1"/>
      <c r="C108" s="11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>
      <c r="A109" s="1"/>
      <c r="B109" s="1"/>
      <c r="C109" s="11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>
      <c r="A110" s="1"/>
      <c r="B110" s="1"/>
      <c r="C110" s="11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>
      <c r="A111" s="1"/>
      <c r="B111" s="1"/>
      <c r="C111" s="11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>
      <c r="A112" s="1"/>
      <c r="B112" s="1"/>
      <c r="C112" s="11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>
      <c r="A113" s="1"/>
      <c r="B113" s="1"/>
      <c r="C113" s="11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>
      <c r="A114" s="1"/>
      <c r="B114" s="1"/>
      <c r="C114" s="11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>
      <c r="A115" s="1"/>
      <c r="B115" s="1"/>
      <c r="C115" s="11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>
      <c r="A116" s="1"/>
      <c r="B116" s="1"/>
      <c r="C116" s="11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>
      <c r="A117" s="1"/>
      <c r="B117" s="1"/>
      <c r="C117" s="11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>
      <c r="A118" s="1"/>
      <c r="B118" s="1"/>
      <c r="C118" s="11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>
      <c r="A119" s="1"/>
      <c r="B119" s="1"/>
      <c r="C119" s="11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>
      <c r="A120" s="1"/>
      <c r="B120" s="1"/>
      <c r="C120" s="11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>
      <c r="A121" s="1"/>
      <c r="B121" s="1"/>
      <c r="C121" s="11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>
      <c r="A122" s="1"/>
      <c r="B122" s="1"/>
      <c r="C122" s="11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>
      <c r="A123" s="1"/>
      <c r="B123" s="1"/>
      <c r="C123" s="11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>
      <c r="A124" s="1"/>
      <c r="B124" s="1"/>
      <c r="C124" s="11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>
      <c r="A125" s="1"/>
      <c r="B125" s="1"/>
      <c r="C125" s="11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>
      <c r="A126" s="1"/>
      <c r="B126" s="1"/>
      <c r="C126" s="11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>
      <c r="A127" s="1"/>
      <c r="B127" s="1"/>
      <c r="C127" s="11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>
      <c r="A128" s="1"/>
      <c r="B128" s="1"/>
      <c r="C128" s="11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>
      <c r="A129" s="1"/>
      <c r="B129" s="1"/>
      <c r="C129" s="11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>
      <c r="A130" s="1"/>
      <c r="B130" s="1"/>
      <c r="C130" s="11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>
      <c r="A131" s="1"/>
      <c r="B131" s="1"/>
      <c r="C131" s="11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>
      <c r="A132" s="1"/>
      <c r="B132" s="1"/>
      <c r="C132" s="11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>
      <c r="A133" s="1"/>
      <c r="B133" s="1"/>
      <c r="C133" s="11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>
      <c r="A134" s="1"/>
      <c r="B134" s="1"/>
      <c r="C134" s="11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>
      <c r="A135" s="1"/>
      <c r="B135" s="1"/>
      <c r="C135" s="11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>
      <c r="A136" s="1"/>
      <c r="B136" s="1"/>
      <c r="C136" s="11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>
      <c r="A137" s="1"/>
      <c r="B137" s="1"/>
      <c r="C137" s="11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>
      <c r="A138" s="1"/>
      <c r="B138" s="1"/>
      <c r="C138" s="11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>
      <c r="A139" s="1"/>
      <c r="B139" s="1"/>
      <c r="C139" s="11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>
      <c r="A140" s="1"/>
      <c r="B140" s="1"/>
      <c r="C140" s="11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>
      <c r="A141" s="1"/>
      <c r="B141" s="1"/>
      <c r="C141" s="11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>
      <c r="A142" s="1"/>
      <c r="B142" s="1"/>
      <c r="C142" s="11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>
      <c r="A143" s="1"/>
      <c r="B143" s="1"/>
      <c r="C143" s="11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>
      <c r="A144" s="1"/>
      <c r="B144" s="1"/>
      <c r="C144" s="11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>
      <c r="A145" s="1"/>
      <c r="B145" s="1"/>
      <c r="C145" s="11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>
      <c r="A146" s="1"/>
      <c r="B146" s="1"/>
      <c r="C146" s="11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>
      <c r="A147" s="1"/>
      <c r="B147" s="1"/>
      <c r="C147" s="11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>
      <c r="A148" s="1"/>
      <c r="B148" s="1"/>
      <c r="C148" s="11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>
      <c r="A149" s="1"/>
      <c r="B149" s="1"/>
      <c r="C149" s="11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>
      <c r="A150" s="1"/>
      <c r="B150" s="1"/>
      <c r="C150" s="11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>
      <c r="A151" s="1"/>
      <c r="B151" s="1"/>
      <c r="C151" s="11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>
      <c r="A152" s="1"/>
      <c r="B152" s="1"/>
      <c r="C152" s="11"/>
      <c r="D152" s="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>
      <c r="A153" s="1"/>
      <c r="B153" s="1"/>
      <c r="C153" s="11"/>
      <c r="D153" s="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>
      <c r="A154" s="1"/>
      <c r="B154" s="1"/>
      <c r="C154" s="11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>
      <c r="A155" s="1"/>
      <c r="B155" s="1"/>
      <c r="C155" s="11"/>
      <c r="D155" s="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>
      <c r="A156" s="1"/>
      <c r="B156" s="1"/>
      <c r="C156" s="11"/>
      <c r="D156" s="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>
      <c r="A157" s="1"/>
      <c r="B157" s="1"/>
      <c r="C157" s="11"/>
      <c r="D157" s="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>
      <c r="A158" s="1"/>
      <c r="B158" s="1"/>
      <c r="C158" s="11"/>
      <c r="D158" s="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>
      <c r="A159" s="1"/>
      <c r="B159" s="1"/>
      <c r="C159" s="11"/>
      <c r="D159" s="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>
      <c r="A160" s="1"/>
      <c r="B160" s="1"/>
      <c r="C160" s="11"/>
      <c r="D160" s="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>
      <c r="A161" s="1"/>
      <c r="B161" s="1"/>
      <c r="C161" s="11"/>
      <c r="D161" s="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>
      <c r="A162" s="1"/>
      <c r="B162" s="1"/>
      <c r="C162" s="11"/>
      <c r="D162" s="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>
      <c r="A163" s="1"/>
      <c r="B163" s="1"/>
      <c r="C163" s="11"/>
      <c r="D163" s="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>
      <c r="A164" s="1"/>
      <c r="B164" s="1"/>
      <c r="C164" s="11"/>
      <c r="D164" s="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>
      <c r="A165" s="1"/>
      <c r="B165" s="1"/>
      <c r="C165" s="11"/>
      <c r="D165" s="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>
      <c r="A166" s="1"/>
      <c r="B166" s="1"/>
      <c r="C166" s="11"/>
      <c r="D166" s="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>
      <c r="A167" s="1"/>
      <c r="B167" s="1"/>
      <c r="C167" s="11"/>
      <c r="D167" s="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>
      <c r="A168" s="1"/>
      <c r="B168" s="1"/>
      <c r="C168" s="11"/>
      <c r="D168" s="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>
      <c r="A169" s="1"/>
      <c r="B169" s="1"/>
      <c r="C169" s="11"/>
      <c r="D169" s="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>
      <c r="A170" s="1"/>
      <c r="B170" s="1"/>
      <c r="C170" s="11"/>
      <c r="D170" s="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>
      <c r="A171" s="1"/>
      <c r="B171" s="1"/>
      <c r="C171" s="11"/>
      <c r="D171" s="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>
      <c r="A172" s="1"/>
      <c r="B172" s="1"/>
      <c r="C172" s="11"/>
      <c r="D172" s="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>
      <c r="A173" s="1"/>
      <c r="B173" s="1"/>
      <c r="C173" s="11"/>
      <c r="D173" s="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>
      <c r="A174" s="1"/>
      <c r="B174" s="1"/>
      <c r="C174" s="11"/>
      <c r="D174" s="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>
      <c r="A175" s="1"/>
      <c r="B175" s="1"/>
      <c r="C175" s="11"/>
      <c r="D175" s="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>
      <c r="A176" s="1"/>
      <c r="B176" s="1"/>
      <c r="C176" s="11"/>
      <c r="D176" s="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>
      <c r="A177" s="1"/>
      <c r="B177" s="1"/>
      <c r="C177" s="11"/>
      <c r="D177" s="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>
      <c r="A178" s="1"/>
      <c r="B178" s="1"/>
      <c r="C178" s="11"/>
      <c r="D178" s="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>
      <c r="A179" s="1"/>
      <c r="B179" s="1"/>
      <c r="C179" s="11"/>
      <c r="D179" s="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>
      <c r="A180" s="1"/>
      <c r="B180" s="1"/>
      <c r="C180" s="11"/>
      <c r="D180" s="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>
      <c r="A181" s="1"/>
      <c r="B181" s="1"/>
      <c r="C181" s="11"/>
      <c r="D181" s="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>
      <c r="A182" s="1"/>
      <c r="B182" s="1"/>
      <c r="C182" s="11"/>
      <c r="D182" s="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>
      <c r="A183" s="1"/>
      <c r="B183" s="1"/>
      <c r="C183" s="11"/>
      <c r="D183" s="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>
      <c r="A184" s="1"/>
      <c r="B184" s="1"/>
      <c r="C184" s="11"/>
      <c r="D184" s="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>
      <c r="A185" s="1"/>
      <c r="B185" s="1"/>
      <c r="C185" s="11"/>
      <c r="D185" s="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>
      <c r="A186" s="1"/>
      <c r="B186" s="1"/>
      <c r="C186" s="11"/>
      <c r="D186" s="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>
      <c r="A187" s="1"/>
      <c r="B187" s="1"/>
      <c r="C187" s="11"/>
      <c r="D187" s="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>
      <c r="A188" s="1"/>
      <c r="B188" s="1"/>
      <c r="C188" s="11"/>
      <c r="D188" s="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>
      <c r="A189" s="1"/>
      <c r="B189" s="1"/>
      <c r="C189" s="11"/>
      <c r="D189" s="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>
      <c r="A190" s="1"/>
      <c r="B190" s="1"/>
      <c r="C190" s="11"/>
      <c r="D190" s="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>
      <c r="A191" s="1"/>
      <c r="B191" s="1"/>
      <c r="C191" s="11"/>
      <c r="D191" s="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>
      <c r="A192" s="1"/>
      <c r="B192" s="1"/>
      <c r="C192" s="11"/>
      <c r="D192" s="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>
      <c r="A193" s="1"/>
      <c r="B193" s="1"/>
      <c r="C193" s="11"/>
      <c r="D193" s="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>
      <c r="A194" s="1"/>
      <c r="B194" s="1"/>
      <c r="C194" s="11"/>
      <c r="D194" s="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>
      <c r="A195" s="1"/>
      <c r="B195" s="1"/>
      <c r="C195" s="11"/>
      <c r="D195" s="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>
      <c r="A196" s="1"/>
      <c r="B196" s="1"/>
      <c r="C196" s="11"/>
      <c r="D196" s="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>
      <c r="A197" s="1"/>
      <c r="B197" s="1"/>
      <c r="C197" s="11"/>
      <c r="D197" s="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>
      <c r="A198" s="1"/>
      <c r="B198" s="1"/>
      <c r="C198" s="11"/>
      <c r="D198" s="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>
      <c r="A199" s="1"/>
      <c r="B199" s="1"/>
      <c r="C199" s="11"/>
      <c r="D199" s="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>
      <c r="A200" s="1"/>
      <c r="B200" s="1"/>
      <c r="C200" s="11"/>
      <c r="D200" s="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>
      <c r="A201" s="1"/>
      <c r="B201" s="1"/>
      <c r="C201" s="11"/>
      <c r="D201" s="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>
      <c r="A202" s="1"/>
      <c r="B202" s="1"/>
      <c r="C202" s="11"/>
      <c r="D202" s="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>
      <c r="A203" s="1"/>
      <c r="B203" s="1"/>
      <c r="C203" s="11"/>
      <c r="D203" s="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>
      <c r="A204" s="1"/>
      <c r="B204" s="1"/>
      <c r="C204" s="11"/>
      <c r="D204" s="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>
      <c r="A205" s="1"/>
      <c r="B205" s="1"/>
      <c r="C205" s="11"/>
      <c r="D205" s="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>
      <c r="A206" s="1"/>
      <c r="B206" s="1"/>
      <c r="C206" s="11"/>
      <c r="D206" s="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>
      <c r="A207" s="1"/>
      <c r="B207" s="1"/>
      <c r="C207" s="11"/>
      <c r="D207" s="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>
      <c r="A208" s="1"/>
      <c r="B208" s="1"/>
      <c r="C208" s="11"/>
      <c r="D208" s="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>
      <c r="A209" s="1"/>
      <c r="B209" s="1"/>
      <c r="C209" s="11"/>
      <c r="D209" s="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>
      <c r="A210" s="1"/>
      <c r="B210" s="1"/>
      <c r="C210" s="11"/>
      <c r="D210" s="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>
      <c r="A211" s="1"/>
      <c r="B211" s="1"/>
      <c r="C211" s="11"/>
      <c r="D211" s="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>
      <c r="A212" s="1"/>
      <c r="B212" s="1"/>
      <c r="C212" s="11"/>
      <c r="D212" s="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>
      <c r="A213" s="1"/>
      <c r="B213" s="1"/>
      <c r="C213" s="11"/>
      <c r="D213" s="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>
      <c r="A214" s="1"/>
      <c r="B214" s="1"/>
      <c r="C214" s="11"/>
      <c r="D214" s="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>
      <c r="A215" s="1"/>
      <c r="B215" s="1"/>
      <c r="C215" s="11"/>
      <c r="D215" s="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>
      <c r="A216" s="1"/>
      <c r="B216" s="1"/>
      <c r="C216" s="11"/>
      <c r="D216" s="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>
      <c r="A217" s="1"/>
      <c r="B217" s="1"/>
      <c r="C217" s="11"/>
      <c r="D217" s="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>
      <c r="A218" s="1"/>
      <c r="B218" s="1"/>
      <c r="C218" s="11"/>
      <c r="D218" s="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>
      <c r="A219" s="1"/>
      <c r="B219" s="1"/>
      <c r="C219" s="11"/>
      <c r="D219" s="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>
      <c r="A220" s="1"/>
      <c r="B220" s="1"/>
      <c r="C220" s="11"/>
      <c r="D220" s="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>
      <c r="A221" s="1"/>
      <c r="B221" s="1"/>
      <c r="C221" s="11"/>
      <c r="D221" s="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>
      <c r="A222" s="1"/>
      <c r="B222" s="1"/>
      <c r="C222" s="11"/>
      <c r="D222" s="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>
      <c r="A223" s="1"/>
      <c r="B223" s="1"/>
      <c r="C223" s="11"/>
      <c r="D223" s="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>
      <c r="A224" s="1"/>
      <c r="B224" s="1"/>
      <c r="C224" s="11"/>
      <c r="D224" s="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>
      <c r="A225" s="1"/>
      <c r="B225" s="1"/>
      <c r="C225" s="11"/>
      <c r="D225" s="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>
      <c r="A226" s="1"/>
      <c r="B226" s="1"/>
      <c r="C226" s="11"/>
      <c r="D226" s="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>
      <c r="A227" s="1"/>
      <c r="B227" s="1"/>
      <c r="C227" s="11"/>
      <c r="D227" s="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>
      <c r="A228" s="1"/>
      <c r="B228" s="1"/>
      <c r="C228" s="11"/>
      <c r="D228" s="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>
      <c r="A229" s="1"/>
      <c r="B229" s="1"/>
      <c r="C229" s="11"/>
      <c r="D229" s="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>
      <c r="A230" s="1"/>
      <c r="B230" s="1"/>
      <c r="C230" s="11"/>
      <c r="D230" s="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>
      <c r="A231" s="1"/>
      <c r="B231" s="1"/>
      <c r="C231" s="11"/>
      <c r="D231" s="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>
      <c r="A232" s="1"/>
      <c r="B232" s="1"/>
      <c r="C232" s="11"/>
      <c r="D232" s="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>
      <c r="A233" s="1"/>
      <c r="B233" s="1"/>
      <c r="C233" s="11"/>
      <c r="D233" s="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>
      <c r="A234" s="1"/>
      <c r="B234" s="1"/>
      <c r="C234" s="11"/>
      <c r="D234" s="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>
      <c r="A235" s="1"/>
      <c r="B235" s="1"/>
      <c r="C235" s="11"/>
      <c r="D235" s="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>
      <c r="A236" s="1"/>
      <c r="B236" s="1"/>
      <c r="C236" s="11"/>
      <c r="D236" s="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>
      <c r="A237" s="1"/>
      <c r="B237" s="1"/>
      <c r="C237" s="11"/>
      <c r="D237" s="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>
      <c r="A238" s="1"/>
      <c r="B238" s="1"/>
      <c r="C238" s="11"/>
      <c r="D238" s="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>
      <c r="A239" s="1"/>
      <c r="B239" s="1"/>
      <c r="C239" s="11"/>
      <c r="D239" s="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>
      <c r="A240" s="1"/>
      <c r="B240" s="1"/>
      <c r="C240" s="11"/>
      <c r="D240" s="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>
      <c r="A241" s="1"/>
      <c r="B241" s="1"/>
      <c r="C241" s="11"/>
      <c r="D241" s="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>
      <c r="A242" s="1"/>
      <c r="B242" s="1"/>
      <c r="C242" s="11"/>
      <c r="D242" s="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>
      <c r="A243" s="1"/>
      <c r="B243" s="1"/>
      <c r="C243" s="11"/>
      <c r="D243" s="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>
      <c r="A244" s="1"/>
      <c r="B244" s="1"/>
      <c r="C244" s="11"/>
      <c r="D244" s="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>
      <c r="A245" s="1"/>
      <c r="B245" s="1"/>
      <c r="C245" s="11"/>
      <c r="D245" s="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>
      <c r="A246" s="1"/>
      <c r="B246" s="1"/>
      <c r="C246" s="11"/>
      <c r="D246" s="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>
      <c r="A247" s="1"/>
      <c r="B247" s="1"/>
      <c r="C247" s="11"/>
      <c r="D247" s="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>
      <c r="A248" s="1"/>
      <c r="B248" s="1"/>
      <c r="C248" s="11"/>
      <c r="D248" s="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>
      <c r="A249" s="1"/>
      <c r="B249" s="1"/>
      <c r="C249" s="11"/>
      <c r="D249" s="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>
      <c r="A250" s="1"/>
      <c r="B250" s="1"/>
      <c r="C250" s="11"/>
      <c r="D250" s="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>
      <c r="A251" s="1"/>
      <c r="B251" s="1"/>
      <c r="C251" s="11"/>
      <c r="D251" s="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>
      <c r="A252" s="1"/>
      <c r="B252" s="1"/>
      <c r="C252" s="11"/>
      <c r="D252" s="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>
      <c r="A253" s="1"/>
      <c r="B253" s="1"/>
      <c r="C253" s="11"/>
      <c r="D253" s="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>
      <c r="A254" s="1"/>
      <c r="B254" s="1"/>
      <c r="C254" s="11"/>
      <c r="D254" s="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>
      <c r="A255" s="1"/>
      <c r="B255" s="1"/>
      <c r="C255" s="11"/>
      <c r="D255" s="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>
      <c r="A256" s="1"/>
      <c r="B256" s="1"/>
      <c r="C256" s="11"/>
      <c r="D256" s="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>
      <c r="A257" s="1"/>
      <c r="B257" s="1"/>
      <c r="C257" s="11"/>
      <c r="D257" s="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>
      <c r="A258" s="1"/>
      <c r="B258" s="1"/>
      <c r="C258" s="11"/>
      <c r="D258" s="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>
      <c r="A259" s="1"/>
      <c r="B259" s="1"/>
      <c r="C259" s="11"/>
      <c r="D259" s="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>
      <c r="A260" s="1"/>
      <c r="B260" s="1"/>
      <c r="C260" s="11"/>
      <c r="D260" s="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>
      <c r="A261" s="1"/>
      <c r="B261" s="1"/>
      <c r="C261" s="11"/>
      <c r="D261" s="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>
      <c r="A262" s="1"/>
      <c r="B262" s="1"/>
      <c r="C262" s="11"/>
      <c r="D262" s="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>
      <c r="A263" s="1"/>
      <c r="B263" s="1"/>
      <c r="C263" s="11"/>
      <c r="D263" s="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>
      <c r="A264" s="1"/>
      <c r="B264" s="1"/>
      <c r="C264" s="11"/>
      <c r="D264" s="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>
      <c r="A265" s="1"/>
      <c r="B265" s="1"/>
      <c r="C265" s="11"/>
      <c r="D265" s="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>
      <c r="A266" s="1"/>
      <c r="B266" s="1"/>
      <c r="C266" s="11"/>
      <c r="D266" s="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>
      <c r="A267" s="1"/>
      <c r="B267" s="1"/>
      <c r="C267" s="11"/>
      <c r="D267" s="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>
      <c r="A268" s="1"/>
      <c r="B268" s="1"/>
      <c r="C268" s="11"/>
      <c r="D268" s="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>
      <c r="A269" s="1"/>
      <c r="B269" s="1"/>
      <c r="C269" s="11"/>
      <c r="D269" s="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>
      <c r="A270" s="1"/>
      <c r="B270" s="1"/>
      <c r="C270" s="11"/>
      <c r="D270" s="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>
      <c r="A271" s="1"/>
      <c r="B271" s="1"/>
      <c r="C271" s="11"/>
      <c r="D271" s="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>
      <c r="A272" s="1"/>
      <c r="B272" s="1"/>
      <c r="C272" s="11"/>
      <c r="D272" s="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>
      <c r="A273" s="1"/>
      <c r="B273" s="1"/>
      <c r="C273" s="11"/>
      <c r="D273" s="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>
      <c r="A274" s="1"/>
      <c r="B274" s="1"/>
      <c r="C274" s="11"/>
      <c r="D274" s="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>
      <c r="A275" s="1"/>
      <c r="B275" s="1"/>
      <c r="C275" s="11"/>
      <c r="D275" s="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>
      <c r="A276" s="1"/>
      <c r="B276" s="1"/>
      <c r="C276" s="11"/>
      <c r="D276" s="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>
      <c r="A277" s="1"/>
      <c r="B277" s="1"/>
      <c r="C277" s="11"/>
      <c r="D277" s="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>
      <c r="A278" s="1"/>
      <c r="B278" s="1"/>
      <c r="C278" s="11"/>
      <c r="D278" s="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>
      <c r="A279" s="1"/>
      <c r="B279" s="1"/>
      <c r="C279" s="11"/>
      <c r="D279" s="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>
      <c r="A280" s="1"/>
      <c r="B280" s="1"/>
      <c r="C280" s="11"/>
      <c r="D280" s="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>
      <c r="A281" s="1"/>
      <c r="B281" s="1"/>
      <c r="C281" s="11"/>
      <c r="D281" s="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>
      <c r="A282" s="1"/>
      <c r="B282" s="1"/>
      <c r="C282" s="11"/>
      <c r="D282" s="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>
      <c r="A283" s="1"/>
      <c r="B283" s="1"/>
      <c r="C283" s="11"/>
      <c r="D283" s="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>
      <c r="A284" s="1"/>
      <c r="B284" s="1"/>
      <c r="C284" s="11"/>
      <c r="D284" s="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>
      <c r="A285" s="1"/>
      <c r="B285" s="1"/>
      <c r="C285" s="11"/>
      <c r="D285" s="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>
      <c r="A286" s="1"/>
      <c r="B286" s="1"/>
      <c r="C286" s="11"/>
      <c r="D286" s="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>
      <c r="A287" s="1"/>
      <c r="B287" s="1"/>
      <c r="C287" s="11"/>
      <c r="D287" s="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>
      <c r="A288" s="1"/>
      <c r="B288" s="1"/>
      <c r="C288" s="11"/>
      <c r="D288" s="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>
      <c r="A289" s="1"/>
      <c r="B289" s="1"/>
      <c r="C289" s="11"/>
      <c r="D289" s="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>
      <c r="A290" s="1"/>
      <c r="B290" s="1"/>
      <c r="C290" s="11"/>
      <c r="D290" s="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>
      <c r="A291" s="1"/>
      <c r="B291" s="1"/>
      <c r="C291" s="11"/>
      <c r="D291" s="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>
      <c r="A292" s="1"/>
      <c r="B292" s="1"/>
      <c r="C292" s="11"/>
      <c r="D292" s="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>
      <c r="A293" s="1"/>
      <c r="B293" s="1"/>
      <c r="C293" s="11"/>
      <c r="D293" s="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>
      <c r="A294" s="1"/>
      <c r="B294" s="1"/>
      <c r="C294" s="11"/>
      <c r="D294" s="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>
      <c r="A295" s="1"/>
      <c r="B295" s="1"/>
      <c r="C295" s="11"/>
      <c r="D295" s="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>
      <c r="A296" s="1"/>
      <c r="B296" s="1"/>
      <c r="C296" s="11"/>
      <c r="D296" s="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>
      <c r="A297" s="1"/>
      <c r="B297" s="1"/>
      <c r="C297" s="11"/>
      <c r="D297" s="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>
      <c r="A298" s="1"/>
      <c r="B298" s="1"/>
      <c r="C298" s="11"/>
      <c r="D298" s="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>
      <c r="A299" s="1"/>
      <c r="B299" s="1"/>
      <c r="C299" s="11"/>
      <c r="D299" s="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>
      <c r="A300" s="1"/>
      <c r="B300" s="1"/>
      <c r="C300" s="11"/>
      <c r="D300" s="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>
      <c r="A301" s="1"/>
      <c r="B301" s="1"/>
      <c r="C301" s="11"/>
      <c r="D301" s="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>
      <c r="A302" s="1"/>
      <c r="B302" s="1"/>
      <c r="C302" s="11"/>
      <c r="D302" s="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>
      <c r="A303" s="1"/>
      <c r="B303" s="1"/>
      <c r="C303" s="11"/>
      <c r="D303" s="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>
      <c r="A304" s="1"/>
      <c r="B304" s="1"/>
      <c r="C304" s="11"/>
      <c r="D304" s="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>
      <c r="A305" s="1"/>
      <c r="B305" s="1"/>
      <c r="C305" s="11"/>
      <c r="D305" s="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>
      <c r="A306" s="1"/>
      <c r="B306" s="1"/>
      <c r="C306" s="11"/>
      <c r="D306" s="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>
      <c r="A307" s="1"/>
      <c r="B307" s="1"/>
      <c r="C307" s="11"/>
      <c r="D307" s="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>
      <c r="A308" s="1"/>
      <c r="B308" s="1"/>
      <c r="C308" s="11"/>
      <c r="D308" s="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>
      <c r="A309" s="1"/>
      <c r="B309" s="1"/>
      <c r="C309" s="11"/>
      <c r="D309" s="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>
      <c r="A310" s="1"/>
      <c r="B310" s="1"/>
      <c r="C310" s="11"/>
      <c r="D310" s="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>
      <c r="A311" s="1"/>
      <c r="B311" s="1"/>
      <c r="C311" s="11"/>
      <c r="D311" s="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>
      <c r="A312" s="1"/>
      <c r="B312" s="1"/>
      <c r="C312" s="11"/>
      <c r="D312" s="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>
      <c r="A313" s="1"/>
      <c r="B313" s="1"/>
      <c r="C313" s="11"/>
      <c r="D313" s="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>
      <c r="A314" s="1"/>
      <c r="B314" s="1"/>
      <c r="C314" s="11"/>
      <c r="D314" s="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>
      <c r="A315" s="1"/>
      <c r="B315" s="1"/>
      <c r="C315" s="11"/>
      <c r="D315" s="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>
      <c r="A316" s="1"/>
      <c r="B316" s="1"/>
      <c r="C316" s="11"/>
      <c r="D316" s="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>
      <c r="A317" s="1"/>
      <c r="B317" s="1"/>
      <c r="C317" s="11"/>
      <c r="D317" s="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>
      <c r="A318" s="1"/>
      <c r="B318" s="1"/>
      <c r="C318" s="11"/>
      <c r="D318" s="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>
      <c r="A319" s="1"/>
      <c r="B319" s="1"/>
      <c r="C319" s="11"/>
      <c r="D319" s="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>
      <c r="A320" s="1"/>
      <c r="B320" s="1"/>
      <c r="C320" s="11"/>
      <c r="D320" s="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>
      <c r="A321" s="1"/>
      <c r="B321" s="1"/>
      <c r="C321" s="11"/>
      <c r="D321" s="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>
      <c r="A322" s="1"/>
      <c r="B322" s="1"/>
      <c r="C322" s="11"/>
      <c r="D322" s="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>
      <c r="A323" s="1"/>
      <c r="B323" s="1"/>
      <c r="C323" s="11"/>
      <c r="D323" s="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>
      <c r="A324" s="1"/>
      <c r="B324" s="1"/>
      <c r="C324" s="11"/>
      <c r="D324" s="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>
      <c r="A325" s="1"/>
      <c r="B325" s="1"/>
      <c r="C325" s="11"/>
      <c r="D325" s="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>
      <c r="A326" s="1"/>
      <c r="B326" s="1"/>
      <c r="C326" s="11"/>
      <c r="D326" s="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>
      <c r="A327" s="1"/>
      <c r="B327" s="1"/>
      <c r="C327" s="11"/>
      <c r="D327" s="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>
      <c r="A328" s="1"/>
      <c r="B328" s="1"/>
      <c r="C328" s="11"/>
      <c r="D328" s="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>
      <c r="A329" s="1"/>
      <c r="B329" s="1"/>
      <c r="C329" s="11"/>
      <c r="D329" s="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>
      <c r="A330" s="1"/>
      <c r="B330" s="1"/>
      <c r="C330" s="11"/>
      <c r="D330" s="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>
      <c r="A331" s="1"/>
      <c r="B331" s="1"/>
      <c r="C331" s="11"/>
      <c r="D331" s="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>
      <c r="A332" s="1"/>
      <c r="B332" s="1"/>
      <c r="C332" s="11"/>
      <c r="D332" s="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>
      <c r="A333" s="1"/>
      <c r="B333" s="1"/>
      <c r="C333" s="11"/>
      <c r="D333" s="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>
      <c r="A334" s="1"/>
      <c r="B334" s="1"/>
      <c r="C334" s="11"/>
      <c r="D334" s="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>
      <c r="A335" s="1"/>
      <c r="B335" s="1"/>
      <c r="C335" s="11"/>
      <c r="D335" s="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>
      <c r="A336" s="1"/>
      <c r="B336" s="1"/>
      <c r="C336" s="11"/>
      <c r="D336" s="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>
      <c r="A337" s="1"/>
      <c r="B337" s="1"/>
      <c r="C337" s="11"/>
      <c r="D337" s="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>
      <c r="A338" s="1"/>
      <c r="B338" s="1"/>
      <c r="C338" s="11"/>
      <c r="D338" s="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>
      <c r="A339" s="1"/>
      <c r="B339" s="1"/>
      <c r="C339" s="11"/>
      <c r="D339" s="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>
      <c r="A340" s="1"/>
      <c r="B340" s="1"/>
      <c r="C340" s="11"/>
      <c r="D340" s="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>
      <c r="A341" s="1"/>
      <c r="B341" s="1"/>
      <c r="C341" s="11"/>
      <c r="D341" s="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>
      <c r="A342" s="1"/>
      <c r="B342" s="1"/>
      <c r="C342" s="11"/>
      <c r="D342" s="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>
      <c r="A343" s="1"/>
      <c r="B343" s="1"/>
      <c r="C343" s="11"/>
      <c r="D343" s="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>
      <c r="A344" s="1"/>
      <c r="B344" s="1"/>
      <c r="C344" s="11"/>
      <c r="D344" s="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>
      <c r="A345" s="1"/>
      <c r="B345" s="1"/>
      <c r="C345" s="11"/>
      <c r="D345" s="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>
      <c r="A346" s="1"/>
      <c r="B346" s="1"/>
      <c r="C346" s="11"/>
      <c r="D346" s="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>
      <c r="A347" s="1"/>
      <c r="B347" s="1"/>
      <c r="C347" s="11"/>
      <c r="D347" s="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>
      <c r="A348" s="1"/>
      <c r="B348" s="1"/>
      <c r="C348" s="11"/>
      <c r="D348" s="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>
      <c r="A349" s="1"/>
      <c r="B349" s="1"/>
      <c r="C349" s="11"/>
      <c r="D349" s="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>
      <c r="A350" s="1"/>
      <c r="B350" s="1"/>
      <c r="C350" s="11"/>
      <c r="D350" s="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>
      <c r="A351" s="1"/>
      <c r="B351" s="1"/>
      <c r="C351" s="11"/>
      <c r="D351" s="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>
      <c r="A352" s="1"/>
      <c r="B352" s="1"/>
      <c r="C352" s="11"/>
      <c r="D352" s="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>
      <c r="A353" s="1"/>
      <c r="B353" s="1"/>
      <c r="C353" s="11"/>
      <c r="D353" s="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>
      <c r="A354" s="1"/>
      <c r="B354" s="1"/>
      <c r="C354" s="11"/>
      <c r="D354" s="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>
      <c r="A355" s="1"/>
      <c r="B355" s="1"/>
      <c r="C355" s="11"/>
      <c r="D355" s="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>
      <c r="A356" s="1"/>
      <c r="B356" s="1"/>
      <c r="C356" s="11"/>
      <c r="D356" s="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>
      <c r="A357" s="1"/>
      <c r="B357" s="1"/>
      <c r="C357" s="11"/>
      <c r="D357" s="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>
      <c r="A358" s="1"/>
      <c r="B358" s="1"/>
      <c r="C358" s="11"/>
      <c r="D358" s="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>
      <c r="A359" s="1"/>
      <c r="B359" s="1"/>
      <c r="C359" s="11"/>
      <c r="D359" s="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>
      <c r="A360" s="1"/>
      <c r="B360" s="1"/>
      <c r="C360" s="11"/>
      <c r="D360" s="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>
      <c r="A361" s="1"/>
      <c r="B361" s="1"/>
      <c r="C361" s="11"/>
      <c r="D361" s="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>
      <c r="A362" s="1"/>
      <c r="B362" s="1"/>
      <c r="C362" s="11"/>
      <c r="D362" s="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>
      <c r="A363" s="1"/>
      <c r="B363" s="1"/>
      <c r="C363" s="11"/>
      <c r="D363" s="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>
      <c r="A364" s="1"/>
      <c r="B364" s="1"/>
      <c r="C364" s="11"/>
      <c r="D364" s="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>
      <c r="A365" s="1"/>
      <c r="B365" s="1"/>
      <c r="C365" s="11"/>
      <c r="D365" s="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>
      <c r="A366" s="1"/>
      <c r="B366" s="1"/>
      <c r="C366" s="11"/>
      <c r="D366" s="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>
      <c r="A367" s="1"/>
      <c r="B367" s="1"/>
      <c r="C367" s="11"/>
      <c r="D367" s="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>
      <c r="A368" s="1"/>
      <c r="B368" s="1"/>
      <c r="C368" s="11"/>
      <c r="D368" s="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>
      <c r="A369" s="1"/>
      <c r="B369" s="1"/>
      <c r="C369" s="11"/>
      <c r="D369" s="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>
      <c r="A370" s="1"/>
      <c r="B370" s="1"/>
      <c r="C370" s="11"/>
      <c r="D370" s="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>
      <c r="A371" s="1"/>
      <c r="B371" s="1"/>
      <c r="C371" s="11"/>
      <c r="D371" s="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>
      <c r="A372" s="1"/>
      <c r="B372" s="1"/>
      <c r="C372" s="11"/>
      <c r="D372" s="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>
      <c r="A373" s="1"/>
      <c r="B373" s="1"/>
      <c r="C373" s="11"/>
      <c r="D373" s="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>
      <c r="A374" s="1"/>
      <c r="B374" s="1"/>
      <c r="C374" s="11"/>
      <c r="D374" s="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>
      <c r="A375" s="1"/>
      <c r="B375" s="1"/>
      <c r="C375" s="11"/>
      <c r="D375" s="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>
      <c r="A376" s="1"/>
      <c r="B376" s="1"/>
      <c r="C376" s="11"/>
      <c r="D376" s="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>
      <c r="A377" s="1"/>
      <c r="B377" s="1"/>
      <c r="C377" s="11"/>
      <c r="D377" s="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>
      <c r="A378" s="1"/>
      <c r="B378" s="1"/>
      <c r="C378" s="11"/>
      <c r="D378" s="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>
      <c r="A379" s="1"/>
      <c r="B379" s="1"/>
      <c r="C379" s="11"/>
      <c r="D379" s="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>
      <c r="A380" s="1"/>
      <c r="B380" s="1"/>
      <c r="C380" s="11"/>
      <c r="D380" s="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>
      <c r="A381" s="1"/>
      <c r="B381" s="1"/>
      <c r="C381" s="11"/>
      <c r="D381" s="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>
      <c r="A382" s="1"/>
      <c r="B382" s="1"/>
      <c r="C382" s="11"/>
      <c r="D382" s="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>
      <c r="A383" s="1"/>
      <c r="B383" s="1"/>
      <c r="C383" s="11"/>
      <c r="D383" s="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>
      <c r="A384" s="1"/>
      <c r="B384" s="1"/>
      <c r="C384" s="11"/>
      <c r="D384" s="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>
      <c r="A385" s="1"/>
      <c r="B385" s="1"/>
      <c r="C385" s="11"/>
      <c r="D385" s="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>
      <c r="A386" s="1"/>
      <c r="B386" s="1"/>
      <c r="C386" s="11"/>
      <c r="D386" s="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>
      <c r="A387" s="1"/>
      <c r="B387" s="1"/>
      <c r="C387" s="11"/>
      <c r="D387" s="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>
      <c r="A388" s="1"/>
      <c r="B388" s="1"/>
      <c r="C388" s="11"/>
      <c r="D388" s="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>
      <c r="A389" s="1"/>
      <c r="B389" s="1"/>
      <c r="C389" s="11"/>
      <c r="D389" s="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>
      <c r="A390" s="1"/>
      <c r="B390" s="1"/>
      <c r="C390" s="11"/>
      <c r="D390" s="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>
      <c r="A391" s="1"/>
      <c r="B391" s="1"/>
      <c r="C391" s="11"/>
      <c r="D391" s="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>
      <c r="A392" s="1"/>
      <c r="B392" s="1"/>
      <c r="C392" s="11"/>
      <c r="D392" s="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>
      <c r="A393" s="1"/>
      <c r="B393" s="1"/>
      <c r="C393" s="11"/>
      <c r="D393" s="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>
      <c r="A394" s="1"/>
      <c r="B394" s="1"/>
      <c r="C394" s="11"/>
      <c r="D394" s="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>
      <c r="A395" s="1"/>
      <c r="B395" s="1"/>
      <c r="C395" s="11"/>
      <c r="D395" s="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>
      <c r="A396" s="1"/>
      <c r="B396" s="1"/>
      <c r="C396" s="11"/>
      <c r="D396" s="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>
      <c r="A397" s="1"/>
      <c r="B397" s="1"/>
      <c r="C397" s="11"/>
      <c r="D397" s="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>
      <c r="A398" s="1"/>
      <c r="B398" s="1"/>
      <c r="C398" s="11"/>
      <c r="D398" s="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>
      <c r="A399" s="1"/>
      <c r="B399" s="1"/>
      <c r="C399" s="11"/>
      <c r="D399" s="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>
      <c r="A400" s="1"/>
      <c r="B400" s="1"/>
      <c r="C400" s="11"/>
      <c r="D400" s="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>
      <c r="A401" s="1"/>
      <c r="B401" s="1"/>
      <c r="C401" s="11"/>
      <c r="D401" s="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>
      <c r="A402" s="1"/>
      <c r="B402" s="1"/>
      <c r="C402" s="11"/>
      <c r="D402" s="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>
      <c r="A403" s="1"/>
      <c r="B403" s="1"/>
      <c r="C403" s="11"/>
      <c r="D403" s="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>
      <c r="A404" s="1"/>
      <c r="B404" s="1"/>
      <c r="C404" s="11"/>
      <c r="D404" s="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>
      <c r="A405" s="1"/>
      <c r="B405" s="1"/>
      <c r="C405" s="11"/>
      <c r="D405" s="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>
      <c r="A406" s="1"/>
      <c r="B406" s="1"/>
      <c r="C406" s="11"/>
      <c r="D406" s="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>
      <c r="A407" s="1"/>
      <c r="B407" s="1"/>
      <c r="C407" s="11"/>
      <c r="D407" s="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>
      <c r="A408" s="1"/>
      <c r="B408" s="1"/>
      <c r="C408" s="11"/>
      <c r="D408" s="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>
      <c r="A409" s="1"/>
      <c r="B409" s="1"/>
      <c r="C409" s="11"/>
      <c r="D409" s="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>
      <c r="A410" s="1"/>
      <c r="B410" s="1"/>
      <c r="C410" s="11"/>
      <c r="D410" s="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>
      <c r="A411" s="1"/>
      <c r="B411" s="1"/>
      <c r="C411" s="11"/>
      <c r="D411" s="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>
      <c r="A412" s="1"/>
      <c r="B412" s="1"/>
      <c r="C412" s="11"/>
      <c r="D412" s="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>
      <c r="A413" s="1"/>
      <c r="B413" s="1"/>
      <c r="C413" s="11"/>
      <c r="D413" s="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>
      <c r="A414" s="1"/>
      <c r="B414" s="1"/>
      <c r="C414" s="11"/>
      <c r="D414" s="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>
      <c r="A415" s="1"/>
      <c r="B415" s="1"/>
      <c r="C415" s="11"/>
      <c r="D415" s="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>
      <c r="A416" s="1"/>
      <c r="B416" s="1"/>
      <c r="C416" s="11"/>
      <c r="D416" s="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>
      <c r="A417" s="1"/>
      <c r="B417" s="1"/>
      <c r="C417" s="11"/>
      <c r="D417" s="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>
      <c r="A418" s="1"/>
      <c r="B418" s="1"/>
      <c r="C418" s="11"/>
      <c r="D418" s="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>
      <c r="A419" s="1"/>
      <c r="B419" s="1"/>
      <c r="C419" s="11"/>
      <c r="D419" s="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>
      <c r="A420" s="1"/>
      <c r="B420" s="1"/>
      <c r="C420" s="11"/>
      <c r="D420" s="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>
      <c r="A421" s="1"/>
      <c r="B421" s="1"/>
      <c r="C421" s="11"/>
      <c r="D421" s="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>
      <c r="A422" s="1"/>
      <c r="B422" s="1"/>
      <c r="C422" s="11"/>
      <c r="D422" s="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>
      <c r="A423" s="1"/>
      <c r="B423" s="1"/>
      <c r="C423" s="11"/>
      <c r="D423" s="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>
      <c r="A424" s="1"/>
      <c r="B424" s="1"/>
      <c r="C424" s="11"/>
      <c r="D424" s="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>
      <c r="A425" s="1"/>
      <c r="B425" s="1"/>
      <c r="C425" s="11"/>
      <c r="D425" s="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>
      <c r="A426" s="1"/>
      <c r="B426" s="1"/>
      <c r="C426" s="11"/>
      <c r="D426" s="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>
      <c r="A427" s="1"/>
      <c r="B427" s="1"/>
      <c r="C427" s="11"/>
      <c r="D427" s="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>
      <c r="A428" s="1"/>
      <c r="B428" s="1"/>
      <c r="C428" s="11"/>
      <c r="D428" s="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>
      <c r="A429" s="1"/>
      <c r="B429" s="1"/>
      <c r="C429" s="11"/>
      <c r="D429" s="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>
      <c r="A430" s="1"/>
      <c r="B430" s="1"/>
      <c r="C430" s="11"/>
      <c r="D430" s="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>
      <c r="A431" s="1"/>
      <c r="B431" s="1"/>
      <c r="C431" s="11"/>
      <c r="D431" s="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>
      <c r="A432" s="1"/>
      <c r="B432" s="1"/>
      <c r="C432" s="11"/>
      <c r="D432" s="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>
      <c r="A433" s="1"/>
      <c r="B433" s="1"/>
      <c r="C433" s="11"/>
      <c r="D433" s="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>
      <c r="A434" s="1"/>
      <c r="B434" s="1"/>
      <c r="C434" s="11"/>
      <c r="D434" s="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>
      <c r="A435" s="1"/>
      <c r="B435" s="1"/>
      <c r="C435" s="11"/>
      <c r="D435" s="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>
      <c r="A436" s="1"/>
      <c r="B436" s="1"/>
      <c r="C436" s="11"/>
      <c r="D436" s="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>
      <c r="A437" s="1"/>
      <c r="B437" s="1"/>
      <c r="C437" s="11"/>
      <c r="D437" s="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>
      <c r="A438" s="1"/>
      <c r="B438" s="1"/>
      <c r="C438" s="11"/>
      <c r="D438" s="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>
      <c r="A439" s="1"/>
      <c r="B439" s="1"/>
      <c r="C439" s="11"/>
      <c r="D439" s="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>
      <c r="A440" s="1"/>
      <c r="B440" s="1"/>
      <c r="C440" s="11"/>
      <c r="D440" s="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>
      <c r="A441" s="1"/>
      <c r="B441" s="1"/>
      <c r="C441" s="11"/>
      <c r="D441" s="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>
      <c r="A442" s="1"/>
      <c r="B442" s="1"/>
      <c r="C442" s="11"/>
      <c r="D442" s="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>
      <c r="A443" s="1"/>
      <c r="B443" s="1"/>
      <c r="C443" s="11"/>
      <c r="D443" s="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>
      <c r="A444" s="1"/>
      <c r="B444" s="1"/>
      <c r="C444" s="11"/>
      <c r="D444" s="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>
      <c r="A445" s="1"/>
      <c r="B445" s="1"/>
      <c r="C445" s="11"/>
      <c r="D445" s="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>
      <c r="A446" s="1"/>
      <c r="B446" s="1"/>
      <c r="C446" s="11"/>
      <c r="D446" s="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>
      <c r="A447" s="1"/>
      <c r="B447" s="1"/>
      <c r="C447" s="11"/>
      <c r="D447" s="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>
      <c r="A448" s="1"/>
      <c r="B448" s="1"/>
      <c r="C448" s="11"/>
      <c r="D448" s="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>
      <c r="A449" s="1"/>
      <c r="B449" s="1"/>
      <c r="C449" s="11"/>
      <c r="D449" s="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>
      <c r="A450" s="1"/>
      <c r="B450" s="1"/>
      <c r="C450" s="11"/>
      <c r="D450" s="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>
      <c r="A451" s="1"/>
      <c r="B451" s="1"/>
      <c r="C451" s="11"/>
      <c r="D451" s="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>
      <c r="A452" s="1"/>
      <c r="B452" s="1"/>
      <c r="C452" s="11"/>
      <c r="D452" s="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>
      <c r="A453" s="1"/>
      <c r="B453" s="1"/>
      <c r="C453" s="11"/>
      <c r="D453" s="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>
      <c r="A454" s="1"/>
      <c r="B454" s="1"/>
      <c r="C454" s="11"/>
      <c r="D454" s="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>
      <c r="A455" s="1"/>
      <c r="B455" s="1"/>
      <c r="C455" s="11"/>
      <c r="D455" s="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>
      <c r="A456" s="1"/>
      <c r="B456" s="1"/>
      <c r="C456" s="11"/>
      <c r="D456" s="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>
      <c r="A457" s="1"/>
      <c r="B457" s="1"/>
      <c r="C457" s="11"/>
      <c r="D457" s="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>
      <c r="A458" s="1"/>
      <c r="B458" s="1"/>
      <c r="C458" s="11"/>
      <c r="D458" s="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>
      <c r="A459" s="1"/>
      <c r="B459" s="1"/>
      <c r="C459" s="11"/>
      <c r="D459" s="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>
      <c r="A460" s="1"/>
      <c r="B460" s="1"/>
      <c r="C460" s="11"/>
      <c r="D460" s="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>
      <c r="A461" s="1"/>
      <c r="B461" s="1"/>
      <c r="C461" s="11"/>
      <c r="D461" s="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>
      <c r="A462" s="1"/>
      <c r="B462" s="1"/>
      <c r="C462" s="11"/>
      <c r="D462" s="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>
      <c r="A463" s="1"/>
      <c r="B463" s="1"/>
      <c r="C463" s="11"/>
      <c r="D463" s="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>
      <c r="A464" s="1"/>
      <c r="B464" s="1"/>
      <c r="C464" s="11"/>
      <c r="D464" s="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>
      <c r="A465" s="1"/>
      <c r="B465" s="1"/>
      <c r="C465" s="11"/>
      <c r="D465" s="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>
      <c r="A466" s="1"/>
      <c r="B466" s="1"/>
      <c r="C466" s="11"/>
      <c r="D466" s="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>
      <c r="A467" s="1"/>
      <c r="B467" s="1"/>
      <c r="C467" s="11"/>
      <c r="D467" s="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>
      <c r="A468" s="1"/>
      <c r="B468" s="1"/>
      <c r="C468" s="11"/>
      <c r="D468" s="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>
      <c r="A469" s="1"/>
      <c r="B469" s="1"/>
      <c r="C469" s="11"/>
      <c r="D469" s="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>
      <c r="A470" s="1"/>
      <c r="B470" s="1"/>
      <c r="C470" s="11"/>
      <c r="D470" s="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>
      <c r="A471" s="1"/>
      <c r="B471" s="1"/>
      <c r="C471" s="11"/>
      <c r="D471" s="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>
      <c r="A472" s="1"/>
      <c r="B472" s="1"/>
      <c r="C472" s="11"/>
      <c r="D472" s="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>
      <c r="A473" s="1"/>
      <c r="B473" s="1"/>
      <c r="C473" s="11"/>
      <c r="D473" s="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>
      <c r="A474" s="1"/>
      <c r="B474" s="1"/>
      <c r="C474" s="11"/>
      <c r="D474" s="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>
      <c r="A475" s="1"/>
      <c r="B475" s="1"/>
      <c r="C475" s="11"/>
      <c r="D475" s="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>
      <c r="A476" s="1"/>
      <c r="B476" s="1"/>
      <c r="C476" s="11"/>
      <c r="D476" s="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>
      <c r="A477" s="1"/>
      <c r="B477" s="1"/>
      <c r="C477" s="11"/>
      <c r="D477" s="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>
      <c r="A478" s="1"/>
      <c r="B478" s="1"/>
      <c r="C478" s="11"/>
      <c r="D478" s="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>
      <c r="A479" s="1"/>
      <c r="B479" s="1"/>
      <c r="C479" s="11"/>
      <c r="D479" s="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>
      <c r="A480" s="1"/>
      <c r="B480" s="1"/>
      <c r="C480" s="11"/>
      <c r="D480" s="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>
      <c r="A481" s="1"/>
      <c r="B481" s="1"/>
      <c r="C481" s="11"/>
      <c r="D481" s="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>
      <c r="A482" s="1"/>
      <c r="B482" s="1"/>
      <c r="C482" s="11"/>
      <c r="D482" s="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>
      <c r="A483" s="1"/>
      <c r="B483" s="1"/>
      <c r="C483" s="11"/>
      <c r="D483" s="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>
      <c r="A484" s="1"/>
      <c r="B484" s="1"/>
      <c r="C484" s="11"/>
      <c r="D484" s="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>
      <c r="A485" s="1"/>
      <c r="B485" s="1"/>
      <c r="C485" s="11"/>
      <c r="D485" s="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>
      <c r="A486" s="1"/>
      <c r="B486" s="1"/>
      <c r="C486" s="11"/>
      <c r="D486" s="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>
      <c r="A487" s="1"/>
      <c r="B487" s="1"/>
      <c r="C487" s="11"/>
      <c r="D487" s="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>
      <c r="A488" s="1"/>
      <c r="B488" s="1"/>
      <c r="C488" s="11"/>
      <c r="D488" s="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>
      <c r="A489" s="1"/>
      <c r="B489" s="1"/>
      <c r="C489" s="11"/>
      <c r="D489" s="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>
      <c r="A490" s="1"/>
      <c r="B490" s="1"/>
      <c r="C490" s="11"/>
      <c r="D490" s="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>
      <c r="A491" s="1"/>
      <c r="B491" s="1"/>
      <c r="C491" s="11"/>
      <c r="D491" s="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>
      <c r="A492" s="1"/>
      <c r="B492" s="1"/>
      <c r="C492" s="11"/>
      <c r="D492" s="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>
      <c r="A493" s="1"/>
      <c r="B493" s="1"/>
      <c r="C493" s="11"/>
      <c r="D493" s="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>
      <c r="A494" s="1"/>
      <c r="B494" s="1"/>
      <c r="C494" s="11"/>
      <c r="D494" s="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>
      <c r="A495" s="1"/>
      <c r="B495" s="1"/>
      <c r="C495" s="11"/>
      <c r="D495" s="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>
      <c r="A496" s="1"/>
      <c r="B496" s="1"/>
      <c r="C496" s="11"/>
      <c r="D496" s="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>
      <c r="A497" s="1"/>
      <c r="B497" s="1"/>
      <c r="C497" s="11"/>
      <c r="D497" s="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>
      <c r="A498" s="1"/>
      <c r="B498" s="1"/>
      <c r="C498" s="11"/>
      <c r="D498" s="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>
      <c r="A499" s="1"/>
      <c r="B499" s="1"/>
      <c r="C499" s="11"/>
      <c r="D499" s="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>
      <c r="A500" s="1"/>
      <c r="B500" s="1"/>
      <c r="C500" s="11"/>
      <c r="D500" s="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>
      <c r="A501" s="1"/>
      <c r="B501" s="1"/>
      <c r="C501" s="11"/>
      <c r="D501" s="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>
      <c r="A502" s="1"/>
      <c r="B502" s="1"/>
      <c r="C502" s="11"/>
      <c r="D502" s="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>
      <c r="A503" s="1"/>
      <c r="B503" s="1"/>
      <c r="C503" s="11"/>
      <c r="D503" s="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>
      <c r="A504" s="1"/>
      <c r="B504" s="1"/>
      <c r="C504" s="11"/>
      <c r="D504" s="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>
      <c r="A505" s="1"/>
      <c r="B505" s="1"/>
      <c r="C505" s="11"/>
      <c r="D505" s="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>
      <c r="A506" s="1"/>
      <c r="B506" s="1"/>
      <c r="C506" s="11"/>
      <c r="D506" s="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>
      <c r="A507" s="1"/>
      <c r="B507" s="1"/>
      <c r="C507" s="11"/>
      <c r="D507" s="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>
      <c r="A508" s="1"/>
      <c r="B508" s="1"/>
      <c r="C508" s="11"/>
      <c r="D508" s="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>
      <c r="A509" s="1"/>
      <c r="B509" s="1"/>
      <c r="C509" s="11"/>
      <c r="D509" s="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>
      <c r="A510" s="1"/>
      <c r="B510" s="1"/>
      <c r="C510" s="11"/>
      <c r="D510" s="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>
      <c r="A511" s="1"/>
      <c r="B511" s="1"/>
      <c r="C511" s="11"/>
      <c r="D511" s="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>
      <c r="A512" s="1"/>
      <c r="B512" s="1"/>
      <c r="C512" s="11"/>
      <c r="D512" s="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>
      <c r="A513" s="1"/>
      <c r="B513" s="1"/>
      <c r="C513" s="11"/>
      <c r="D513" s="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>
      <c r="A514" s="1"/>
      <c r="B514" s="1"/>
      <c r="C514" s="11"/>
      <c r="D514" s="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>
      <c r="A515" s="1"/>
      <c r="B515" s="1"/>
      <c r="C515" s="11"/>
      <c r="D515" s="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>
      <c r="A516" s="1"/>
      <c r="B516" s="1"/>
      <c r="C516" s="11"/>
      <c r="D516" s="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>
      <c r="A517" s="1"/>
      <c r="B517" s="1"/>
      <c r="C517" s="11"/>
      <c r="D517" s="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>
      <c r="A518" s="1"/>
      <c r="B518" s="1"/>
      <c r="C518" s="11"/>
      <c r="D518" s="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>
      <c r="A519" s="1"/>
      <c r="B519" s="1"/>
      <c r="C519" s="11"/>
      <c r="D519" s="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>
      <c r="A520" s="1"/>
      <c r="B520" s="1"/>
      <c r="C520" s="11"/>
      <c r="D520" s="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>
      <c r="A521" s="1"/>
      <c r="B521" s="1"/>
      <c r="C521" s="11"/>
      <c r="D521" s="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>
      <c r="A522" s="1"/>
      <c r="B522" s="1"/>
      <c r="C522" s="11"/>
      <c r="D522" s="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>
      <c r="A523" s="1"/>
      <c r="B523" s="1"/>
      <c r="C523" s="11"/>
      <c r="D523" s="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>
      <c r="A524" s="1"/>
      <c r="B524" s="1"/>
      <c r="C524" s="11"/>
      <c r="D524" s="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>
      <c r="A525" s="1"/>
      <c r="B525" s="1"/>
      <c r="C525" s="11"/>
      <c r="D525" s="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>
      <c r="A526" s="1"/>
      <c r="B526" s="1"/>
      <c r="C526" s="11"/>
      <c r="D526" s="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>
      <c r="A527" s="1"/>
      <c r="B527" s="1"/>
      <c r="C527" s="11"/>
      <c r="D527" s="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>
      <c r="A528" s="1"/>
      <c r="B528" s="1"/>
      <c r="C528" s="11"/>
      <c r="D528" s="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>
      <c r="A529" s="1"/>
      <c r="B529" s="1"/>
      <c r="C529" s="11"/>
      <c r="D529" s="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>
      <c r="A530" s="1"/>
      <c r="B530" s="1"/>
      <c r="C530" s="11"/>
      <c r="D530" s="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>
      <c r="A531" s="1"/>
      <c r="B531" s="1"/>
      <c r="C531" s="11"/>
      <c r="D531" s="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>
      <c r="A532" s="1"/>
      <c r="B532" s="1"/>
      <c r="C532" s="11"/>
      <c r="D532" s="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>
      <c r="A533" s="1"/>
      <c r="B533" s="1"/>
      <c r="C533" s="11"/>
      <c r="D533" s="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>
      <c r="A534" s="1"/>
      <c r="B534" s="1"/>
      <c r="C534" s="11"/>
      <c r="D534" s="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>
      <c r="A535" s="1"/>
      <c r="B535" s="1"/>
      <c r="C535" s="11"/>
      <c r="D535" s="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>
      <c r="A536" s="1"/>
      <c r="B536" s="1"/>
      <c r="C536" s="11"/>
      <c r="D536" s="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>
      <c r="A537" s="1"/>
      <c r="B537" s="1"/>
      <c r="C537" s="11"/>
      <c r="D537" s="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>
      <c r="A538" s="1"/>
      <c r="B538" s="1"/>
      <c r="C538" s="11"/>
      <c r="D538" s="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>
      <c r="A539" s="1"/>
      <c r="B539" s="1"/>
      <c r="C539" s="11"/>
      <c r="D539" s="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>
      <c r="A540" s="1"/>
      <c r="B540" s="1"/>
      <c r="C540" s="11"/>
      <c r="D540" s="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>
      <c r="A541" s="1"/>
      <c r="B541" s="1"/>
      <c r="C541" s="11"/>
      <c r="D541" s="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>
      <c r="A542" s="1"/>
      <c r="B542" s="1"/>
      <c r="C542" s="11"/>
      <c r="D542" s="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>
      <c r="A543" s="1"/>
      <c r="B543" s="1"/>
      <c r="C543" s="11"/>
      <c r="D543" s="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>
      <c r="A544" s="1"/>
      <c r="B544" s="1"/>
      <c r="C544" s="11"/>
      <c r="D544" s="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>
      <c r="A545" s="1"/>
      <c r="B545" s="1"/>
      <c r="C545" s="11"/>
      <c r="D545" s="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>
      <c r="A546" s="1"/>
      <c r="B546" s="1"/>
      <c r="C546" s="11"/>
      <c r="D546" s="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>
      <c r="A547" s="1"/>
      <c r="B547" s="1"/>
      <c r="C547" s="11"/>
      <c r="D547" s="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>
      <c r="A548" s="1"/>
      <c r="B548" s="1"/>
      <c r="C548" s="11"/>
      <c r="D548" s="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>
      <c r="A549" s="1"/>
      <c r="B549" s="1"/>
      <c r="C549" s="11"/>
      <c r="D549" s="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>
      <c r="A550" s="1"/>
      <c r="B550" s="1"/>
      <c r="C550" s="11"/>
      <c r="D550" s="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>
      <c r="A551" s="1"/>
      <c r="B551" s="1"/>
      <c r="C551" s="11"/>
      <c r="D551" s="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>
      <c r="A552" s="1"/>
      <c r="B552" s="1"/>
      <c r="C552" s="11"/>
      <c r="D552" s="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>
      <c r="A553" s="1"/>
      <c r="B553" s="1"/>
      <c r="C553" s="11"/>
      <c r="D553" s="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>
      <c r="A554" s="1"/>
      <c r="B554" s="1"/>
      <c r="C554" s="11"/>
      <c r="D554" s="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>
      <c r="A555" s="1"/>
      <c r="B555" s="1"/>
      <c r="C555" s="11"/>
      <c r="D555" s="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>
      <c r="A556" s="1"/>
      <c r="B556" s="1"/>
      <c r="C556" s="11"/>
      <c r="D556" s="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>
      <c r="A557" s="1"/>
      <c r="B557" s="1"/>
      <c r="C557" s="11"/>
      <c r="D557" s="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>
      <c r="A558" s="1"/>
      <c r="B558" s="1"/>
      <c r="C558" s="11"/>
      <c r="D558" s="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>
      <c r="A559" s="1"/>
      <c r="B559" s="1"/>
      <c r="C559" s="11"/>
      <c r="D559" s="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>
      <c r="A560" s="1"/>
      <c r="B560" s="1"/>
      <c r="C560" s="11"/>
      <c r="D560" s="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>
      <c r="A561" s="1"/>
      <c r="B561" s="1"/>
      <c r="C561" s="11"/>
      <c r="D561" s="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>
      <c r="A562" s="1"/>
      <c r="B562" s="1"/>
      <c r="C562" s="11"/>
      <c r="D562" s="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>
      <c r="A563" s="1"/>
      <c r="B563" s="1"/>
      <c r="C563" s="11"/>
      <c r="D563" s="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>
      <c r="A564" s="1"/>
      <c r="B564" s="1"/>
      <c r="C564" s="11"/>
      <c r="D564" s="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>
      <c r="A565" s="1"/>
      <c r="B565" s="1"/>
      <c r="C565" s="11"/>
      <c r="D565" s="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>
      <c r="A566" s="1"/>
      <c r="B566" s="1"/>
      <c r="C566" s="11"/>
      <c r="D566" s="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>
      <c r="A567" s="1"/>
      <c r="B567" s="1"/>
      <c r="C567" s="11"/>
      <c r="D567" s="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>
      <c r="A568" s="1"/>
      <c r="B568" s="1"/>
      <c r="C568" s="11"/>
      <c r="D568" s="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>
      <c r="A569" s="1"/>
      <c r="B569" s="1"/>
      <c r="C569" s="11"/>
      <c r="D569" s="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>
      <c r="A570" s="1"/>
      <c r="B570" s="1"/>
      <c r="C570" s="11"/>
      <c r="D570" s="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>
      <c r="A571" s="1"/>
      <c r="B571" s="1"/>
      <c r="C571" s="11"/>
      <c r="D571" s="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>
      <c r="A572" s="1"/>
      <c r="B572" s="1"/>
      <c r="C572" s="11"/>
      <c r="D572" s="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>
      <c r="A573" s="1"/>
      <c r="B573" s="1"/>
      <c r="C573" s="11"/>
      <c r="D573" s="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>
      <c r="A574" s="1"/>
      <c r="B574" s="1"/>
      <c r="C574" s="11"/>
      <c r="D574" s="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>
      <c r="A575" s="1"/>
      <c r="B575" s="1"/>
      <c r="C575" s="11"/>
      <c r="D575" s="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>
      <c r="A576" s="1"/>
      <c r="B576" s="1"/>
      <c r="C576" s="11"/>
      <c r="D576" s="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>
      <c r="A577" s="1"/>
      <c r="B577" s="1"/>
      <c r="C577" s="11"/>
      <c r="D577" s="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>
      <c r="A578" s="1"/>
      <c r="B578" s="1"/>
      <c r="C578" s="11"/>
      <c r="D578" s="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>
      <c r="A579" s="1"/>
      <c r="B579" s="1"/>
      <c r="C579" s="11"/>
      <c r="D579" s="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>
      <c r="A580" s="1"/>
      <c r="B580" s="1"/>
      <c r="C580" s="11"/>
      <c r="D580" s="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>
      <c r="A581" s="1"/>
      <c r="B581" s="1"/>
      <c r="C581" s="11"/>
      <c r="D581" s="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>
      <c r="A582" s="1"/>
      <c r="B582" s="1"/>
      <c r="C582" s="11"/>
      <c r="D582" s="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>
      <c r="A583" s="1"/>
      <c r="B583" s="1"/>
      <c r="C583" s="11"/>
      <c r="D583" s="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>
      <c r="A584" s="1"/>
      <c r="B584" s="1"/>
      <c r="C584" s="11"/>
      <c r="D584" s="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>
      <c r="A585" s="1"/>
      <c r="B585" s="1"/>
      <c r="C585" s="11"/>
      <c r="D585" s="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>
      <c r="A586" s="1"/>
      <c r="B586" s="1"/>
      <c r="C586" s="11"/>
      <c r="D586" s="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>
      <c r="A587" s="1"/>
      <c r="B587" s="1"/>
      <c r="C587" s="11"/>
      <c r="D587" s="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>
      <c r="A588" s="1"/>
      <c r="B588" s="1"/>
      <c r="C588" s="11"/>
      <c r="D588" s="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>
      <c r="A589" s="1"/>
      <c r="B589" s="1"/>
      <c r="C589" s="11"/>
      <c r="D589" s="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>
      <c r="A590" s="1"/>
      <c r="B590" s="1"/>
      <c r="C590" s="11"/>
      <c r="D590" s="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>
      <c r="A591" s="1"/>
      <c r="B591" s="1"/>
      <c r="C591" s="11"/>
      <c r="D591" s="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>
      <c r="A592" s="1"/>
      <c r="B592" s="1"/>
      <c r="C592" s="11"/>
      <c r="D592" s="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>
      <c r="A593" s="1"/>
      <c r="B593" s="1"/>
      <c r="C593" s="11"/>
      <c r="D593" s="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>
      <c r="A594" s="1"/>
      <c r="B594" s="1"/>
      <c r="C594" s="11"/>
      <c r="D594" s="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>
      <c r="A595" s="1"/>
      <c r="B595" s="1"/>
      <c r="C595" s="11"/>
      <c r="D595" s="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>
      <c r="A596" s="1"/>
      <c r="B596" s="1"/>
      <c r="C596" s="11"/>
      <c r="D596" s="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>
      <c r="A597" s="1"/>
      <c r="B597" s="1"/>
      <c r="C597" s="11"/>
      <c r="D597" s="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>
      <c r="A598" s="1"/>
      <c r="B598" s="1"/>
      <c r="C598" s="11"/>
      <c r="D598" s="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>
      <c r="A599" s="1"/>
      <c r="B599" s="1"/>
      <c r="C599" s="11"/>
      <c r="D599" s="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>
      <c r="A600" s="1"/>
      <c r="B600" s="1"/>
      <c r="C600" s="11"/>
      <c r="D600" s="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>
      <c r="A601" s="1"/>
      <c r="B601" s="1"/>
      <c r="C601" s="11"/>
      <c r="D601" s="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>
      <c r="A602" s="1"/>
      <c r="B602" s="1"/>
      <c r="C602" s="11"/>
      <c r="D602" s="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>
      <c r="A603" s="1"/>
      <c r="B603" s="1"/>
      <c r="C603" s="11"/>
      <c r="D603" s="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>
      <c r="A604" s="1"/>
      <c r="B604" s="1"/>
      <c r="C604" s="11"/>
      <c r="D604" s="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>
      <c r="A605" s="1"/>
      <c r="B605" s="1"/>
      <c r="C605" s="11"/>
      <c r="D605" s="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>
      <c r="A606" s="1"/>
      <c r="B606" s="1"/>
      <c r="C606" s="11"/>
      <c r="D606" s="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>
      <c r="A607" s="1"/>
      <c r="B607" s="1"/>
      <c r="C607" s="11"/>
      <c r="D607" s="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>
      <c r="A608" s="1"/>
      <c r="B608" s="1"/>
      <c r="C608" s="11"/>
      <c r="D608" s="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>
      <c r="A609" s="1"/>
      <c r="B609" s="1"/>
      <c r="C609" s="11"/>
      <c r="D609" s="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>
      <c r="A610" s="1"/>
      <c r="B610" s="1"/>
      <c r="C610" s="11"/>
      <c r="D610" s="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>
      <c r="A611" s="1"/>
      <c r="B611" s="1"/>
      <c r="C611" s="11"/>
      <c r="D611" s="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>
      <c r="A612" s="1"/>
      <c r="B612" s="1"/>
      <c r="C612" s="11"/>
      <c r="D612" s="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>
      <c r="A613" s="1"/>
      <c r="B613" s="1"/>
      <c r="C613" s="11"/>
      <c r="D613" s="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>
      <c r="A614" s="1"/>
      <c r="B614" s="1"/>
      <c r="C614" s="11"/>
      <c r="D614" s="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>
      <c r="A615" s="1"/>
      <c r="B615" s="1"/>
      <c r="C615" s="11"/>
      <c r="D615" s="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>
      <c r="A616" s="1"/>
      <c r="B616" s="1"/>
      <c r="C616" s="11"/>
      <c r="D616" s="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>
      <c r="A617" s="1"/>
      <c r="B617" s="1"/>
      <c r="C617" s="11"/>
      <c r="D617" s="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>
      <c r="A618" s="1"/>
      <c r="B618" s="1"/>
      <c r="C618" s="11"/>
      <c r="D618" s="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>
      <c r="A619" s="1"/>
      <c r="B619" s="1"/>
      <c r="C619" s="11"/>
      <c r="D619" s="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>
      <c r="A620" s="1"/>
      <c r="B620" s="1"/>
      <c r="C620" s="11"/>
      <c r="D620" s="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>
      <c r="A621" s="1"/>
      <c r="B621" s="1"/>
      <c r="C621" s="11"/>
      <c r="D621" s="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>
      <c r="A622" s="1"/>
      <c r="B622" s="1"/>
      <c r="C622" s="11"/>
      <c r="D622" s="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>
      <c r="A623" s="1"/>
      <c r="B623" s="1"/>
      <c r="C623" s="11"/>
      <c r="D623" s="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>
      <c r="A624" s="1"/>
      <c r="B624" s="1"/>
      <c r="C624" s="11"/>
      <c r="D624" s="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>
      <c r="A625" s="1"/>
      <c r="B625" s="1"/>
      <c r="C625" s="11"/>
      <c r="D625" s="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>
      <c r="A626" s="1"/>
      <c r="B626" s="1"/>
      <c r="C626" s="11"/>
      <c r="D626" s="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>
      <c r="A627" s="1"/>
      <c r="B627" s="1"/>
      <c r="C627" s="11"/>
      <c r="D627" s="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>
      <c r="A628" s="1"/>
      <c r="B628" s="1"/>
      <c r="C628" s="11"/>
      <c r="D628" s="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>
      <c r="A629" s="1"/>
      <c r="B629" s="1"/>
      <c r="C629" s="11"/>
      <c r="D629" s="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>
      <c r="A630" s="1"/>
      <c r="B630" s="1"/>
      <c r="C630" s="11"/>
      <c r="D630" s="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>
      <c r="A631" s="1"/>
      <c r="B631" s="1"/>
      <c r="C631" s="11"/>
      <c r="D631" s="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>
      <c r="A632" s="1"/>
      <c r="B632" s="1"/>
      <c r="C632" s="11"/>
      <c r="D632" s="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>
      <c r="A633" s="1"/>
      <c r="B633" s="1"/>
      <c r="C633" s="11"/>
      <c r="D633" s="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>
      <c r="A634" s="1"/>
      <c r="B634" s="1"/>
      <c r="C634" s="11"/>
      <c r="D634" s="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>
      <c r="A635" s="1"/>
      <c r="B635" s="1"/>
      <c r="C635" s="11"/>
      <c r="D635" s="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>
      <c r="A636" s="1"/>
      <c r="B636" s="1"/>
      <c r="C636" s="11"/>
      <c r="D636" s="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>
      <c r="A637" s="1"/>
      <c r="B637" s="1"/>
      <c r="C637" s="11"/>
      <c r="D637" s="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>
      <c r="A638" s="1"/>
      <c r="B638" s="1"/>
      <c r="C638" s="11"/>
      <c r="D638" s="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>
      <c r="A639" s="1"/>
      <c r="B639" s="1"/>
      <c r="C639" s="11"/>
      <c r="D639" s="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>
      <c r="A640" s="1"/>
      <c r="B640" s="1"/>
      <c r="C640" s="11"/>
      <c r="D640" s="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>
      <c r="A641" s="1"/>
      <c r="B641" s="1"/>
      <c r="C641" s="11"/>
      <c r="D641" s="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>
      <c r="A642" s="1"/>
      <c r="B642" s="1"/>
      <c r="C642" s="11"/>
      <c r="D642" s="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>
      <c r="A643" s="1"/>
      <c r="B643" s="1"/>
      <c r="C643" s="11"/>
      <c r="D643" s="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>
      <c r="A644" s="1"/>
      <c r="B644" s="1"/>
      <c r="C644" s="11"/>
      <c r="D644" s="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>
      <c r="A645" s="1"/>
      <c r="B645" s="1"/>
      <c r="C645" s="11"/>
      <c r="D645" s="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>
      <c r="A646" s="1"/>
      <c r="B646" s="1"/>
      <c r="C646" s="11"/>
      <c r="D646" s="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>
      <c r="A647" s="1"/>
      <c r="B647" s="1"/>
      <c r="C647" s="11"/>
      <c r="D647" s="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>
      <c r="A648" s="1"/>
      <c r="B648" s="1"/>
      <c r="C648" s="11"/>
      <c r="D648" s="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>
      <c r="A649" s="1"/>
      <c r="B649" s="1"/>
      <c r="C649" s="11"/>
      <c r="D649" s="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>
      <c r="A650" s="1"/>
      <c r="B650" s="1"/>
      <c r="C650" s="11"/>
      <c r="D650" s="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>
      <c r="A651" s="1"/>
      <c r="B651" s="1"/>
      <c r="C651" s="11"/>
      <c r="D651" s="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>
      <c r="A652" s="1"/>
      <c r="B652" s="1"/>
      <c r="C652" s="11"/>
      <c r="D652" s="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>
      <c r="A653" s="1"/>
      <c r="B653" s="1"/>
      <c r="C653" s="11"/>
      <c r="D653" s="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>
      <c r="A654" s="1"/>
      <c r="B654" s="1"/>
      <c r="C654" s="11"/>
      <c r="D654" s="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>
      <c r="A655" s="1"/>
      <c r="B655" s="1"/>
      <c r="C655" s="11"/>
      <c r="D655" s="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>
      <c r="A656" s="1"/>
      <c r="B656" s="1"/>
      <c r="C656" s="11"/>
      <c r="D656" s="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>
      <c r="A657" s="1"/>
      <c r="B657" s="1"/>
      <c r="C657" s="11"/>
      <c r="D657" s="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>
      <c r="A658" s="1"/>
      <c r="B658" s="1"/>
      <c r="C658" s="11"/>
      <c r="D658" s="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>
      <c r="A659" s="1"/>
      <c r="B659" s="1"/>
      <c r="C659" s="11"/>
      <c r="D659" s="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>
      <c r="A660" s="1"/>
      <c r="B660" s="1"/>
      <c r="C660" s="11"/>
      <c r="D660" s="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>
      <c r="A661" s="1"/>
      <c r="B661" s="1"/>
      <c r="C661" s="11"/>
      <c r="D661" s="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>
      <c r="A662" s="1"/>
      <c r="B662" s="1"/>
      <c r="C662" s="11"/>
      <c r="D662" s="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>
      <c r="A663" s="1"/>
      <c r="B663" s="1"/>
      <c r="C663" s="11"/>
      <c r="D663" s="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>
      <c r="A664" s="1"/>
      <c r="B664" s="1"/>
      <c r="C664" s="11"/>
      <c r="D664" s="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>
      <c r="A665" s="1"/>
      <c r="B665" s="1"/>
      <c r="C665" s="11"/>
      <c r="D665" s="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>
      <c r="A666" s="1"/>
      <c r="B666" s="1"/>
      <c r="C666" s="11"/>
      <c r="D666" s="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>
      <c r="A667" s="1"/>
      <c r="B667" s="1"/>
      <c r="C667" s="11"/>
      <c r="D667" s="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>
      <c r="A668" s="1"/>
      <c r="B668" s="1"/>
      <c r="C668" s="11"/>
      <c r="D668" s="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>
      <c r="A669" s="1"/>
      <c r="B669" s="1"/>
      <c r="C669" s="11"/>
      <c r="D669" s="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>
      <c r="A670" s="1"/>
      <c r="B670" s="1"/>
      <c r="C670" s="11"/>
      <c r="D670" s="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>
      <c r="A671" s="1"/>
      <c r="B671" s="1"/>
      <c r="C671" s="11"/>
      <c r="D671" s="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>
      <c r="A672" s="1"/>
      <c r="B672" s="1"/>
      <c r="C672" s="11"/>
      <c r="D672" s="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>
      <c r="A673" s="1"/>
      <c r="B673" s="1"/>
      <c r="C673" s="11"/>
      <c r="D673" s="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>
      <c r="A674" s="1"/>
      <c r="B674" s="1"/>
      <c r="C674" s="11"/>
      <c r="D674" s="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>
      <c r="A675" s="1"/>
      <c r="B675" s="1"/>
      <c r="C675" s="11"/>
      <c r="D675" s="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>
      <c r="A676" s="1"/>
      <c r="B676" s="1"/>
      <c r="C676" s="11"/>
      <c r="D676" s="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>
      <c r="A677" s="1"/>
      <c r="B677" s="1"/>
      <c r="C677" s="11"/>
      <c r="D677" s="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>
      <c r="A678" s="1"/>
      <c r="B678" s="1"/>
      <c r="C678" s="11"/>
      <c r="D678" s="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>
      <c r="A679" s="1"/>
      <c r="B679" s="1"/>
      <c r="C679" s="11"/>
      <c r="D679" s="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>
      <c r="A680" s="1"/>
      <c r="B680" s="1"/>
      <c r="C680" s="11"/>
      <c r="D680" s="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>
      <c r="A681" s="1"/>
      <c r="B681" s="1"/>
      <c r="C681" s="11"/>
      <c r="D681" s="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>
      <c r="A682" s="1"/>
      <c r="B682" s="1"/>
      <c r="C682" s="11"/>
      <c r="D682" s="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>
      <c r="A683" s="1"/>
      <c r="B683" s="1"/>
      <c r="C683" s="11"/>
      <c r="D683" s="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>
      <c r="A684" s="1"/>
      <c r="B684" s="1"/>
      <c r="C684" s="11"/>
      <c r="D684" s="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>
      <c r="A685" s="1"/>
      <c r="B685" s="1"/>
      <c r="C685" s="11"/>
      <c r="D685" s="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>
      <c r="A686" s="1"/>
      <c r="B686" s="1"/>
      <c r="C686" s="11"/>
      <c r="D686" s="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>
      <c r="A687" s="1"/>
      <c r="B687" s="1"/>
      <c r="C687" s="11"/>
      <c r="D687" s="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>
      <c r="A688" s="1"/>
      <c r="B688" s="1"/>
      <c r="C688" s="11"/>
      <c r="D688" s="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>
      <c r="A689" s="1"/>
      <c r="B689" s="1"/>
      <c r="C689" s="11"/>
      <c r="D689" s="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>
      <c r="A690" s="1"/>
      <c r="B690" s="1"/>
      <c r="C690" s="11"/>
      <c r="D690" s="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>
      <c r="A691" s="1"/>
      <c r="B691" s="1"/>
      <c r="C691" s="11"/>
      <c r="D691" s="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>
      <c r="A692" s="1"/>
      <c r="B692" s="1"/>
      <c r="C692" s="11"/>
      <c r="D692" s="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>
      <c r="A693" s="1"/>
      <c r="B693" s="1"/>
      <c r="C693" s="11"/>
      <c r="D693" s="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>
      <c r="A694" s="1"/>
      <c r="B694" s="1"/>
      <c r="C694" s="11"/>
      <c r="D694" s="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>
      <c r="A695" s="1"/>
      <c r="B695" s="1"/>
      <c r="C695" s="11"/>
      <c r="D695" s="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>
      <c r="A696" s="1"/>
      <c r="B696" s="1"/>
      <c r="C696" s="11"/>
      <c r="D696" s="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>
      <c r="A697" s="1"/>
      <c r="B697" s="1"/>
      <c r="C697" s="11"/>
      <c r="D697" s="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>
      <c r="A698" s="1"/>
      <c r="B698" s="1"/>
      <c r="C698" s="11"/>
      <c r="D698" s="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>
      <c r="A699" s="1"/>
      <c r="B699" s="1"/>
      <c r="C699" s="11"/>
      <c r="D699" s="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>
      <c r="A700" s="1"/>
      <c r="B700" s="1"/>
      <c r="C700" s="11"/>
      <c r="D700" s="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>
      <c r="A701" s="1"/>
      <c r="B701" s="1"/>
      <c r="C701" s="11"/>
      <c r="D701" s="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>
      <c r="A702" s="1"/>
      <c r="B702" s="1"/>
      <c r="C702" s="11"/>
      <c r="D702" s="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>
      <c r="A703" s="1"/>
      <c r="B703" s="1"/>
      <c r="C703" s="11"/>
      <c r="D703" s="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>
      <c r="A704" s="1"/>
      <c r="B704" s="1"/>
      <c r="C704" s="11"/>
      <c r="D704" s="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>
      <c r="A705" s="1"/>
      <c r="B705" s="1"/>
      <c r="C705" s="11"/>
      <c r="D705" s="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>
      <c r="A706" s="1"/>
      <c r="B706" s="1"/>
      <c r="C706" s="11"/>
      <c r="D706" s="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>
      <c r="A707" s="1"/>
      <c r="B707" s="1"/>
      <c r="C707" s="11"/>
      <c r="D707" s="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>
      <c r="A708" s="1"/>
      <c r="B708" s="1"/>
      <c r="C708" s="11"/>
      <c r="D708" s="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>
      <c r="A709" s="1"/>
      <c r="B709" s="1"/>
      <c r="C709" s="11"/>
      <c r="D709" s="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>
      <c r="A710" s="1"/>
      <c r="B710" s="1"/>
      <c r="C710" s="11"/>
      <c r="D710" s="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>
      <c r="A711" s="1"/>
      <c r="B711" s="1"/>
      <c r="C711" s="11"/>
      <c r="D711" s="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>
      <c r="A712" s="1"/>
      <c r="B712" s="1"/>
      <c r="C712" s="11"/>
      <c r="D712" s="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>
      <c r="A713" s="1"/>
      <c r="B713" s="1"/>
      <c r="C713" s="11"/>
      <c r="D713" s="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>
      <c r="A714" s="1"/>
      <c r="B714" s="1"/>
      <c r="C714" s="11"/>
      <c r="D714" s="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>
      <c r="A715" s="1"/>
      <c r="B715" s="1"/>
      <c r="C715" s="11"/>
      <c r="D715" s="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>
      <c r="A716" s="1"/>
      <c r="B716" s="1"/>
      <c r="C716" s="11"/>
      <c r="D716" s="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>
      <c r="A717" s="1"/>
      <c r="B717" s="1"/>
      <c r="C717" s="11"/>
      <c r="D717" s="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>
      <c r="A718" s="1"/>
      <c r="B718" s="1"/>
      <c r="C718" s="11"/>
      <c r="D718" s="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>
      <c r="A719" s="1"/>
      <c r="B719" s="1"/>
      <c r="C719" s="11"/>
      <c r="D719" s="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>
      <c r="A720" s="1"/>
      <c r="B720" s="1"/>
      <c r="C720" s="11"/>
      <c r="D720" s="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>
      <c r="A721" s="1"/>
      <c r="B721" s="1"/>
      <c r="C721" s="11"/>
      <c r="D721" s="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>
      <c r="A722" s="1"/>
      <c r="B722" s="1"/>
      <c r="C722" s="11"/>
      <c r="D722" s="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>
      <c r="A723" s="1"/>
      <c r="B723" s="1"/>
      <c r="C723" s="11"/>
      <c r="D723" s="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>
      <c r="A724" s="1"/>
      <c r="B724" s="1"/>
      <c r="C724" s="11"/>
      <c r="D724" s="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>
      <c r="A725" s="1"/>
      <c r="B725" s="1"/>
      <c r="C725" s="11"/>
      <c r="D725" s="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>
      <c r="A726" s="1"/>
      <c r="B726" s="1"/>
      <c r="C726" s="11"/>
      <c r="D726" s="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>
      <c r="A727" s="1"/>
      <c r="B727" s="1"/>
      <c r="C727" s="11"/>
      <c r="D727" s="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>
      <c r="A728" s="1"/>
      <c r="B728" s="1"/>
      <c r="C728" s="11"/>
      <c r="D728" s="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>
      <c r="A729" s="1"/>
      <c r="B729" s="1"/>
      <c r="C729" s="11"/>
      <c r="D729" s="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>
      <c r="A730" s="1"/>
      <c r="B730" s="1"/>
      <c r="C730" s="11"/>
      <c r="D730" s="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>
      <c r="A731" s="1"/>
      <c r="B731" s="1"/>
      <c r="C731" s="11"/>
      <c r="D731" s="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>
      <c r="A732" s="1"/>
      <c r="B732" s="1"/>
      <c r="C732" s="11"/>
      <c r="D732" s="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>
      <c r="A733" s="1"/>
      <c r="B733" s="1"/>
      <c r="C733" s="11"/>
      <c r="D733" s="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>
      <c r="A734" s="1"/>
      <c r="B734" s="1"/>
      <c r="C734" s="11"/>
      <c r="D734" s="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>
      <c r="A735" s="1"/>
      <c r="B735" s="1"/>
      <c r="C735" s="11"/>
      <c r="D735" s="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>
      <c r="A736" s="1"/>
      <c r="B736" s="1"/>
      <c r="C736" s="11"/>
      <c r="D736" s="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>
      <c r="A737" s="1"/>
      <c r="B737" s="1"/>
      <c r="C737" s="11"/>
      <c r="D737" s="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>
      <c r="A738" s="1"/>
      <c r="B738" s="1"/>
      <c r="C738" s="11"/>
      <c r="D738" s="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>
      <c r="A739" s="1"/>
      <c r="B739" s="1"/>
      <c r="C739" s="11"/>
      <c r="D739" s="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>
      <c r="A740" s="1"/>
      <c r="B740" s="1"/>
      <c r="C740" s="11"/>
      <c r="D740" s="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>
      <c r="A741" s="1"/>
      <c r="B741" s="1"/>
      <c r="C741" s="11"/>
      <c r="D741" s="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>
      <c r="A742" s="1"/>
      <c r="B742" s="1"/>
      <c r="C742" s="11"/>
      <c r="D742" s="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>
      <c r="A743" s="1"/>
      <c r="B743" s="1"/>
      <c r="C743" s="11"/>
      <c r="D743" s="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>
      <c r="A744" s="1"/>
      <c r="B744" s="1"/>
      <c r="C744" s="11"/>
      <c r="D744" s="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>
      <c r="A745" s="1"/>
      <c r="B745" s="1"/>
      <c r="C745" s="11"/>
      <c r="D745" s="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>
      <c r="A746" s="1"/>
      <c r="B746" s="1"/>
      <c r="C746" s="11"/>
      <c r="D746" s="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>
      <c r="A747" s="1"/>
      <c r="B747" s="1"/>
      <c r="C747" s="11"/>
      <c r="D747" s="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>
      <c r="A748" s="1"/>
      <c r="B748" s="1"/>
      <c r="C748" s="11"/>
      <c r="D748" s="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>
      <c r="A749" s="1"/>
      <c r="B749" s="1"/>
      <c r="C749" s="11"/>
      <c r="D749" s="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>
      <c r="A750" s="1"/>
      <c r="B750" s="1"/>
      <c r="C750" s="11"/>
      <c r="D750" s="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>
      <c r="A751" s="1"/>
      <c r="B751" s="1"/>
      <c r="C751" s="11"/>
      <c r="D751" s="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>
      <c r="A752" s="1"/>
      <c r="B752" s="1"/>
      <c r="C752" s="11"/>
      <c r="D752" s="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>
      <c r="A753" s="1"/>
      <c r="B753" s="1"/>
      <c r="C753" s="11"/>
      <c r="D753" s="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>
      <c r="A754" s="1"/>
      <c r="B754" s="1"/>
      <c r="C754" s="11"/>
      <c r="D754" s="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>
      <c r="A755" s="1"/>
      <c r="B755" s="1"/>
      <c r="C755" s="11"/>
      <c r="D755" s="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>
      <c r="A756" s="1"/>
      <c r="B756" s="1"/>
      <c r="C756" s="11"/>
      <c r="D756" s="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>
      <c r="A757" s="1"/>
      <c r="B757" s="1"/>
      <c r="C757" s="11"/>
      <c r="D757" s="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>
      <c r="A758" s="1"/>
      <c r="B758" s="1"/>
      <c r="C758" s="11"/>
      <c r="D758" s="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>
      <c r="A759" s="1"/>
      <c r="B759" s="1"/>
      <c r="C759" s="11"/>
      <c r="D759" s="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>
      <c r="A760" s="1"/>
      <c r="B760" s="1"/>
      <c r="C760" s="11"/>
      <c r="D760" s="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>
      <c r="A761" s="1"/>
      <c r="B761" s="1"/>
      <c r="C761" s="11"/>
      <c r="D761" s="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>
      <c r="A762" s="1"/>
      <c r="B762" s="1"/>
      <c r="C762" s="11"/>
      <c r="D762" s="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>
      <c r="A763" s="1"/>
      <c r="B763" s="1"/>
      <c r="C763" s="11"/>
      <c r="D763" s="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>
      <c r="A764" s="1"/>
      <c r="B764" s="1"/>
      <c r="C764" s="11"/>
      <c r="D764" s="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>
      <c r="A765" s="1"/>
      <c r="B765" s="1"/>
      <c r="C765" s="11"/>
      <c r="D765" s="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>
      <c r="A766" s="1"/>
      <c r="B766" s="1"/>
      <c r="C766" s="11"/>
      <c r="D766" s="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>
      <c r="A767" s="1"/>
      <c r="B767" s="1"/>
      <c r="C767" s="11"/>
      <c r="D767" s="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>
      <c r="A768" s="1"/>
      <c r="B768" s="1"/>
      <c r="C768" s="11"/>
      <c r="D768" s="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>
      <c r="A769" s="1"/>
      <c r="B769" s="1"/>
      <c r="C769" s="11"/>
      <c r="D769" s="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>
      <c r="A770" s="1"/>
      <c r="B770" s="1"/>
      <c r="C770" s="11"/>
      <c r="D770" s="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>
      <c r="A771" s="1"/>
      <c r="B771" s="1"/>
      <c r="C771" s="11"/>
      <c r="D771" s="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>
      <c r="A772" s="1"/>
      <c r="B772" s="1"/>
      <c r="C772" s="11"/>
      <c r="D772" s="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>
      <c r="A773" s="1"/>
      <c r="B773" s="1"/>
      <c r="C773" s="11"/>
      <c r="D773" s="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>
      <c r="A774" s="1"/>
      <c r="B774" s="1"/>
      <c r="C774" s="11"/>
      <c r="D774" s="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>
      <c r="A775" s="1"/>
      <c r="B775" s="1"/>
      <c r="C775" s="11"/>
      <c r="D775" s="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>
      <c r="A776" s="1"/>
      <c r="B776" s="1"/>
      <c r="C776" s="11"/>
      <c r="D776" s="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>
      <c r="A777" s="1"/>
      <c r="B777" s="1"/>
      <c r="C777" s="11"/>
      <c r="D777" s="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>
      <c r="A778" s="1"/>
      <c r="B778" s="1"/>
      <c r="C778" s="11"/>
      <c r="D778" s="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>
      <c r="A779" s="1"/>
      <c r="B779" s="1"/>
      <c r="C779" s="11"/>
      <c r="D779" s="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>
      <c r="A780" s="1"/>
      <c r="B780" s="1"/>
      <c r="C780" s="11"/>
      <c r="D780" s="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>
      <c r="A781" s="1"/>
      <c r="B781" s="1"/>
      <c r="C781" s="11"/>
      <c r="D781" s="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>
      <c r="A782" s="1"/>
      <c r="B782" s="1"/>
      <c r="C782" s="11"/>
      <c r="D782" s="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>
      <c r="A783" s="1"/>
      <c r="B783" s="1"/>
      <c r="C783" s="11"/>
      <c r="D783" s="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>
      <c r="A784" s="1"/>
      <c r="B784" s="1"/>
      <c r="C784" s="11"/>
      <c r="D784" s="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>
      <c r="A785" s="1"/>
      <c r="B785" s="1"/>
      <c r="C785" s="11"/>
      <c r="D785" s="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>
      <c r="A786" s="1"/>
      <c r="B786" s="1"/>
      <c r="C786" s="11"/>
      <c r="D786" s="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>
      <c r="A787" s="1"/>
      <c r="B787" s="1"/>
      <c r="C787" s="11"/>
      <c r="D787" s="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>
      <c r="A788" s="1"/>
      <c r="B788" s="1"/>
      <c r="C788" s="11"/>
      <c r="D788" s="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>
      <c r="A789" s="1"/>
      <c r="B789" s="1"/>
      <c r="C789" s="11"/>
      <c r="D789" s="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>
      <c r="A790" s="1"/>
      <c r="B790" s="1"/>
      <c r="C790" s="11"/>
      <c r="D790" s="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>
      <c r="A791" s="1"/>
      <c r="B791" s="1"/>
      <c r="C791" s="11"/>
      <c r="D791" s="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>
      <c r="A792" s="1"/>
      <c r="B792" s="1"/>
      <c r="C792" s="11"/>
      <c r="D792" s="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>
      <c r="A793" s="1"/>
      <c r="B793" s="1"/>
      <c r="C793" s="11"/>
      <c r="D793" s="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>
      <c r="A794" s="1"/>
      <c r="B794" s="1"/>
      <c r="C794" s="11"/>
      <c r="D794" s="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>
      <c r="A795" s="1"/>
      <c r="B795" s="1"/>
      <c r="C795" s="11"/>
      <c r="D795" s="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>
      <c r="A796" s="1"/>
      <c r="B796" s="1"/>
      <c r="C796" s="11"/>
      <c r="D796" s="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>
      <c r="A797" s="1"/>
      <c r="B797" s="1"/>
      <c r="C797" s="11"/>
      <c r="D797" s="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>
      <c r="A798" s="1"/>
      <c r="B798" s="1"/>
      <c r="C798" s="11"/>
      <c r="D798" s="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>
      <c r="A799" s="1"/>
      <c r="B799" s="1"/>
      <c r="C799" s="11"/>
      <c r="D799" s="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>
      <c r="A800" s="1"/>
      <c r="B800" s="1"/>
      <c r="C800" s="11"/>
      <c r="D800" s="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>
      <c r="A801" s="1"/>
      <c r="B801" s="1"/>
      <c r="C801" s="11"/>
      <c r="D801" s="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>
      <c r="A802" s="1"/>
      <c r="B802" s="1"/>
      <c r="C802" s="11"/>
      <c r="D802" s="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>
      <c r="A803" s="1"/>
      <c r="B803" s="1"/>
      <c r="C803" s="11"/>
      <c r="D803" s="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>
      <c r="A804" s="1"/>
      <c r="B804" s="1"/>
      <c r="C804" s="11"/>
      <c r="D804" s="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>
      <c r="A805" s="1"/>
      <c r="B805" s="1"/>
      <c r="C805" s="11"/>
      <c r="D805" s="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>
      <c r="A806" s="1"/>
      <c r="B806" s="1"/>
      <c r="C806" s="11"/>
      <c r="D806" s="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>
      <c r="A807" s="1"/>
      <c r="B807" s="1"/>
      <c r="C807" s="11"/>
      <c r="D807" s="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>
      <c r="A808" s="1"/>
      <c r="B808" s="1"/>
      <c r="C808" s="11"/>
      <c r="D808" s="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>
      <c r="A809" s="1"/>
      <c r="B809" s="1"/>
      <c r="C809" s="11"/>
      <c r="D809" s="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>
      <c r="A810" s="1"/>
      <c r="B810" s="1"/>
      <c r="C810" s="11"/>
      <c r="D810" s="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>
      <c r="A811" s="1"/>
      <c r="B811" s="1"/>
      <c r="C811" s="11"/>
      <c r="D811" s="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>
      <c r="A812" s="1"/>
      <c r="B812" s="1"/>
      <c r="C812" s="11"/>
      <c r="D812" s="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>
      <c r="A813" s="1"/>
      <c r="B813" s="1"/>
      <c r="C813" s="11"/>
      <c r="D813" s="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>
      <c r="A814" s="1"/>
      <c r="B814" s="1"/>
      <c r="C814" s="11"/>
      <c r="D814" s="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>
      <c r="A815" s="1"/>
      <c r="B815" s="1"/>
      <c r="C815" s="11"/>
      <c r="D815" s="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>
      <c r="A816" s="1"/>
      <c r="B816" s="1"/>
      <c r="C816" s="11"/>
      <c r="D816" s="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>
      <c r="A817" s="1"/>
      <c r="B817" s="1"/>
      <c r="C817" s="11"/>
      <c r="D817" s="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>
      <c r="A818" s="1"/>
      <c r="B818" s="1"/>
      <c r="C818" s="11"/>
      <c r="D818" s="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>
      <c r="A819" s="1"/>
      <c r="B819" s="1"/>
      <c r="C819" s="11"/>
      <c r="D819" s="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>
      <c r="A820" s="1"/>
      <c r="B820" s="1"/>
      <c r="C820" s="11"/>
      <c r="D820" s="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>
      <c r="A821" s="1"/>
      <c r="B821" s="1"/>
      <c r="C821" s="11"/>
      <c r="D821" s="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>
      <c r="A822" s="1"/>
      <c r="B822" s="1"/>
      <c r="C822" s="11"/>
      <c r="D822" s="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>
      <c r="A823" s="1"/>
      <c r="B823" s="1"/>
      <c r="C823" s="11"/>
      <c r="D823" s="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>
      <c r="A824" s="1"/>
      <c r="B824" s="1"/>
      <c r="C824" s="11"/>
      <c r="D824" s="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>
      <c r="A825" s="1"/>
      <c r="B825" s="1"/>
      <c r="C825" s="11"/>
      <c r="D825" s="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>
      <c r="A826" s="1"/>
      <c r="B826" s="1"/>
      <c r="C826" s="11"/>
      <c r="D826" s="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>
      <c r="A827" s="1"/>
      <c r="B827" s="1"/>
      <c r="C827" s="11"/>
      <c r="D827" s="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>
      <c r="A828" s="1"/>
      <c r="B828" s="1"/>
      <c r="C828" s="11"/>
      <c r="D828" s="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>
      <c r="A829" s="1"/>
      <c r="B829" s="1"/>
      <c r="C829" s="11"/>
      <c r="D829" s="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>
      <c r="A830" s="1"/>
      <c r="B830" s="1"/>
      <c r="C830" s="11"/>
      <c r="D830" s="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>
      <c r="A831" s="1"/>
      <c r="B831" s="1"/>
      <c r="C831" s="11"/>
      <c r="D831" s="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>
      <c r="A832" s="1"/>
      <c r="B832" s="1"/>
      <c r="C832" s="11"/>
      <c r="D832" s="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>
      <c r="A833" s="1"/>
      <c r="B833" s="1"/>
      <c r="C833" s="11"/>
      <c r="D833" s="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>
      <c r="A834" s="1"/>
      <c r="B834" s="1"/>
      <c r="C834" s="11"/>
      <c r="D834" s="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>
      <c r="A835" s="1"/>
      <c r="B835" s="1"/>
      <c r="C835" s="11"/>
      <c r="D835" s="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>
      <c r="A836" s="1"/>
      <c r="B836" s="1"/>
      <c r="C836" s="11"/>
      <c r="D836" s="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>
      <c r="A837" s="1"/>
      <c r="B837" s="1"/>
      <c r="C837" s="11"/>
      <c r="D837" s="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>
      <c r="A838" s="1"/>
      <c r="B838" s="1"/>
      <c r="C838" s="11"/>
      <c r="D838" s="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>
      <c r="A839" s="1"/>
      <c r="B839" s="1"/>
      <c r="C839" s="11"/>
      <c r="D839" s="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>
      <c r="A840" s="1"/>
      <c r="B840" s="1"/>
      <c r="C840" s="11"/>
      <c r="D840" s="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>
      <c r="A841" s="1"/>
      <c r="B841" s="1"/>
      <c r="C841" s="11"/>
      <c r="D841" s="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>
      <c r="A842" s="1"/>
      <c r="B842" s="1"/>
      <c r="C842" s="11"/>
      <c r="D842" s="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>
      <c r="A843" s="1"/>
      <c r="B843" s="1"/>
      <c r="C843" s="11"/>
      <c r="D843" s="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>
      <c r="A844" s="1"/>
      <c r="B844" s="1"/>
      <c r="C844" s="11"/>
      <c r="D844" s="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>
      <c r="A845" s="1"/>
      <c r="B845" s="1"/>
      <c r="C845" s="11"/>
      <c r="D845" s="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>
      <c r="A846" s="1"/>
      <c r="B846" s="1"/>
      <c r="C846" s="11"/>
      <c r="D846" s="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>
      <c r="A847" s="1"/>
      <c r="B847" s="1"/>
      <c r="C847" s="11"/>
      <c r="D847" s="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>
      <c r="A848" s="1"/>
      <c r="B848" s="1"/>
      <c r="C848" s="11"/>
      <c r="D848" s="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>
      <c r="A849" s="1"/>
      <c r="B849" s="1"/>
      <c r="C849" s="11"/>
      <c r="D849" s="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>
      <c r="A850" s="1"/>
      <c r="B850" s="1"/>
      <c r="C850" s="11"/>
      <c r="D850" s="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>
      <c r="A851" s="1"/>
      <c r="B851" s="1"/>
      <c r="C851" s="11"/>
      <c r="D851" s="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>
      <c r="A852" s="1"/>
      <c r="B852" s="1"/>
      <c r="C852" s="11"/>
      <c r="D852" s="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>
      <c r="A853" s="1"/>
      <c r="B853" s="1"/>
      <c r="C853" s="11"/>
      <c r="D853" s="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>
      <c r="A854" s="1"/>
      <c r="B854" s="1"/>
      <c r="C854" s="11"/>
      <c r="D854" s="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>
      <c r="A855" s="1"/>
      <c r="B855" s="1"/>
      <c r="C855" s="11"/>
      <c r="D855" s="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>
      <c r="A856" s="1"/>
      <c r="B856" s="1"/>
      <c r="C856" s="11"/>
      <c r="D856" s="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>
      <c r="A857" s="1"/>
      <c r="B857" s="1"/>
      <c r="C857" s="11"/>
      <c r="D857" s="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>
      <c r="A858" s="1"/>
      <c r="B858" s="1"/>
      <c r="C858" s="11"/>
      <c r="D858" s="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>
      <c r="A859" s="1"/>
      <c r="B859" s="1"/>
      <c r="C859" s="11"/>
      <c r="D859" s="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>
      <c r="A860" s="1"/>
      <c r="B860" s="1"/>
      <c r="C860" s="11"/>
      <c r="D860" s="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>
      <c r="A861" s="1"/>
      <c r="B861" s="1"/>
      <c r="C861" s="11"/>
      <c r="D861" s="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>
      <c r="A862" s="1"/>
      <c r="B862" s="1"/>
      <c r="C862" s="11"/>
      <c r="D862" s="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>
      <c r="A863" s="1"/>
      <c r="B863" s="1"/>
      <c r="C863" s="11"/>
      <c r="D863" s="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>
      <c r="A864" s="1"/>
      <c r="B864" s="1"/>
      <c r="C864" s="11"/>
      <c r="D864" s="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>
      <c r="A865" s="1"/>
      <c r="B865" s="1"/>
      <c r="C865" s="11"/>
      <c r="D865" s="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>
      <c r="A866" s="1"/>
      <c r="B866" s="1"/>
      <c r="C866" s="11"/>
      <c r="D866" s="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>
      <c r="A867" s="1"/>
      <c r="B867" s="1"/>
      <c r="C867" s="11"/>
      <c r="D867" s="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>
      <c r="A868" s="1"/>
      <c r="B868" s="1"/>
      <c r="C868" s="11"/>
      <c r="D868" s="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>
      <c r="A869" s="1"/>
      <c r="B869" s="1"/>
      <c r="C869" s="11"/>
      <c r="D869" s="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>
      <c r="A870" s="1"/>
      <c r="B870" s="1"/>
      <c r="C870" s="11"/>
      <c r="D870" s="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>
      <c r="A871" s="1"/>
      <c r="B871" s="1"/>
      <c r="C871" s="11"/>
      <c r="D871" s="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>
      <c r="A872" s="1"/>
      <c r="B872" s="1"/>
      <c r="C872" s="11"/>
      <c r="D872" s="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>
      <c r="A873" s="1"/>
      <c r="B873" s="1"/>
      <c r="C873" s="11"/>
      <c r="D873" s="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>
      <c r="A874" s="1"/>
      <c r="B874" s="1"/>
      <c r="C874" s="11"/>
      <c r="D874" s="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>
      <c r="A875" s="1"/>
      <c r="B875" s="1"/>
      <c r="C875" s="11"/>
      <c r="D875" s="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>
      <c r="A876" s="1"/>
      <c r="B876" s="1"/>
      <c r="C876" s="11"/>
      <c r="D876" s="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>
      <c r="A877" s="1"/>
      <c r="B877" s="1"/>
      <c r="C877" s="11"/>
      <c r="D877" s="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>
      <c r="A878" s="1"/>
      <c r="B878" s="1"/>
      <c r="C878" s="11"/>
      <c r="D878" s="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>
      <c r="A879" s="1"/>
      <c r="B879" s="1"/>
      <c r="C879" s="11"/>
      <c r="D879" s="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>
      <c r="A880" s="1"/>
      <c r="B880" s="1"/>
      <c r="C880" s="11"/>
      <c r="D880" s="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>
      <c r="A881" s="1"/>
      <c r="B881" s="1"/>
      <c r="C881" s="11"/>
      <c r="D881" s="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>
      <c r="A882" s="1"/>
      <c r="B882" s="1"/>
      <c r="C882" s="11"/>
      <c r="D882" s="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>
      <c r="A883" s="1"/>
      <c r="B883" s="1"/>
      <c r="C883" s="11"/>
      <c r="D883" s="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>
      <c r="A884" s="1"/>
      <c r="B884" s="1"/>
      <c r="C884" s="11"/>
      <c r="D884" s="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>
      <c r="A885" s="1"/>
      <c r="B885" s="1"/>
      <c r="C885" s="11"/>
      <c r="D885" s="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>
      <c r="A886" s="1"/>
      <c r="B886" s="1"/>
      <c r="C886" s="11"/>
      <c r="D886" s="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>
      <c r="A887" s="1"/>
      <c r="B887" s="1"/>
      <c r="C887" s="11"/>
      <c r="D887" s="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>
      <c r="A888" s="1"/>
      <c r="B888" s="1"/>
      <c r="C888" s="11"/>
      <c r="D888" s="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>
      <c r="A889" s="1"/>
      <c r="B889" s="1"/>
      <c r="C889" s="11"/>
      <c r="D889" s="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>
      <c r="A890" s="1"/>
      <c r="B890" s="1"/>
      <c r="C890" s="11"/>
      <c r="D890" s="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>
      <c r="A891" s="1"/>
      <c r="B891" s="1"/>
      <c r="C891" s="11"/>
      <c r="D891" s="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>
      <c r="A892" s="1"/>
      <c r="B892" s="1"/>
      <c r="C892" s="11"/>
      <c r="D892" s="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>
      <c r="A893" s="1"/>
      <c r="B893" s="1"/>
      <c r="C893" s="11"/>
      <c r="D893" s="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>
      <c r="A894" s="1"/>
      <c r="B894" s="1"/>
      <c r="C894" s="11"/>
      <c r="D894" s="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>
      <c r="A895" s="1"/>
      <c r="B895" s="1"/>
      <c r="C895" s="11"/>
      <c r="D895" s="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>
      <c r="A896" s="1"/>
      <c r="B896" s="1"/>
      <c r="C896" s="11"/>
      <c r="D896" s="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>
      <c r="A897" s="1"/>
      <c r="B897" s="1"/>
      <c r="C897" s="11"/>
      <c r="D897" s="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>
      <c r="A898" s="1"/>
      <c r="B898" s="1"/>
      <c r="C898" s="11"/>
      <c r="D898" s="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>
      <c r="A899" s="1"/>
      <c r="B899" s="1"/>
      <c r="C899" s="11"/>
      <c r="D899" s="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>
      <c r="A900" s="1"/>
      <c r="B900" s="1"/>
      <c r="C900" s="11"/>
      <c r="D900" s="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>
      <c r="A901" s="1"/>
      <c r="B901" s="1"/>
      <c r="C901" s="11"/>
      <c r="D901" s="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>
      <c r="A902" s="1"/>
      <c r="B902" s="1"/>
      <c r="C902" s="11"/>
      <c r="D902" s="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>
      <c r="A903" s="1"/>
      <c r="B903" s="1"/>
      <c r="C903" s="11"/>
      <c r="D903" s="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>
      <c r="A904" s="1"/>
      <c r="B904" s="1"/>
      <c r="C904" s="11"/>
      <c r="D904" s="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>
      <c r="A905" s="1"/>
      <c r="B905" s="1"/>
      <c r="C905" s="11"/>
      <c r="D905" s="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>
      <c r="A906" s="1"/>
      <c r="B906" s="1"/>
      <c r="C906" s="11"/>
      <c r="D906" s="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>
      <c r="A907" s="1"/>
      <c r="B907" s="1"/>
      <c r="C907" s="11"/>
      <c r="D907" s="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>
      <c r="A908" s="1"/>
      <c r="B908" s="1"/>
      <c r="C908" s="11"/>
      <c r="D908" s="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>
      <c r="A909" s="1"/>
      <c r="B909" s="1"/>
      <c r="C909" s="11"/>
      <c r="D909" s="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>
      <c r="A910" s="1"/>
      <c r="B910" s="1"/>
      <c r="C910" s="11"/>
      <c r="D910" s="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>
      <c r="A911" s="1"/>
      <c r="B911" s="1"/>
      <c r="C911" s="11"/>
      <c r="D911" s="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>
      <c r="A912" s="1"/>
      <c r="B912" s="1"/>
      <c r="C912" s="11"/>
      <c r="D912" s="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>
      <c r="A913" s="1"/>
      <c r="B913" s="1"/>
      <c r="C913" s="11"/>
      <c r="D913" s="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>
      <c r="A914" s="1"/>
      <c r="B914" s="1"/>
      <c r="C914" s="11"/>
      <c r="D914" s="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>
      <c r="A915" s="1"/>
      <c r="B915" s="1"/>
      <c r="C915" s="11"/>
      <c r="D915" s="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>
      <c r="A916" s="1"/>
      <c r="B916" s="1"/>
      <c r="C916" s="11"/>
      <c r="D916" s="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>
      <c r="A917" s="1"/>
      <c r="B917" s="1"/>
      <c r="C917" s="11"/>
      <c r="D917" s="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>
      <c r="A918" s="1"/>
      <c r="B918" s="1"/>
      <c r="C918" s="11"/>
      <c r="D918" s="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>
      <c r="A919" s="1"/>
      <c r="B919" s="1"/>
      <c r="C919" s="11"/>
      <c r="D919" s="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>
      <c r="A920" s="1"/>
      <c r="B920" s="1"/>
      <c r="C920" s="11"/>
      <c r="D920" s="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>
      <c r="A921" s="1"/>
      <c r="B921" s="1"/>
      <c r="C921" s="11"/>
      <c r="D921" s="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>
      <c r="A922" s="1"/>
      <c r="B922" s="1"/>
      <c r="C922" s="11"/>
      <c r="D922" s="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>
      <c r="A923" s="1"/>
      <c r="B923" s="1"/>
      <c r="C923" s="11"/>
      <c r="D923" s="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>
      <c r="A924" s="1"/>
      <c r="B924" s="1"/>
      <c r="C924" s="11"/>
      <c r="D924" s="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>
      <c r="A925" s="1"/>
      <c r="B925" s="1"/>
      <c r="C925" s="11"/>
      <c r="D925" s="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>
      <c r="A926" s="1"/>
      <c r="B926" s="1"/>
      <c r="C926" s="11"/>
      <c r="D926" s="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>
      <c r="A927" s="1"/>
      <c r="B927" s="1"/>
      <c r="C927" s="11"/>
      <c r="D927" s="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>
      <c r="A928" s="1"/>
      <c r="B928" s="1"/>
      <c r="C928" s="11"/>
      <c r="D928" s="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>
      <c r="A929" s="1"/>
      <c r="B929" s="1"/>
      <c r="C929" s="11"/>
      <c r="D929" s="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>
      <c r="A930" s="1"/>
      <c r="B930" s="1"/>
      <c r="C930" s="11"/>
      <c r="D930" s="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>
      <c r="A931" s="1"/>
      <c r="B931" s="1"/>
      <c r="C931" s="11"/>
      <c r="D931" s="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>
      <c r="A932" s="1"/>
      <c r="B932" s="1"/>
      <c r="C932" s="11"/>
      <c r="D932" s="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>
      <c r="A933" s="1"/>
      <c r="B933" s="1"/>
      <c r="C933" s="11"/>
      <c r="D933" s="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>
      <c r="A934" s="1"/>
      <c r="B934" s="1"/>
      <c r="C934" s="11"/>
      <c r="D934" s="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>
      <c r="A935" s="1"/>
      <c r="B935" s="1"/>
      <c r="C935" s="11"/>
      <c r="D935" s="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>
      <c r="A936" s="1"/>
      <c r="B936" s="1"/>
      <c r="C936" s="11"/>
      <c r="D936" s="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>
      <c r="A937" s="1"/>
      <c r="B937" s="1"/>
      <c r="C937" s="11"/>
      <c r="D937" s="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>
      <c r="A938" s="1"/>
      <c r="B938" s="1"/>
      <c r="C938" s="11"/>
      <c r="D938" s="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>
      <c r="A939" s="1"/>
      <c r="B939" s="1"/>
      <c r="C939" s="11"/>
      <c r="D939" s="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>
      <c r="A940" s="1"/>
      <c r="B940" s="1"/>
      <c r="C940" s="11"/>
      <c r="D940" s="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>
      <c r="A941" s="1"/>
      <c r="B941" s="1"/>
      <c r="C941" s="11"/>
      <c r="D941" s="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>
      <c r="A942" s="1"/>
      <c r="B942" s="1"/>
      <c r="C942" s="11"/>
      <c r="D942" s="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>
      <c r="A943" s="1"/>
      <c r="B943" s="1"/>
      <c r="C943" s="11"/>
      <c r="D943" s="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>
      <c r="A944" s="1"/>
      <c r="B944" s="1"/>
      <c r="C944" s="11"/>
      <c r="D944" s="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>
      <c r="A945" s="1"/>
      <c r="B945" s="1"/>
      <c r="C945" s="11"/>
      <c r="D945" s="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>
      <c r="A946" s="1"/>
      <c r="B946" s="1"/>
      <c r="C946" s="11"/>
      <c r="D946" s="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>
      <c r="A947" s="1"/>
      <c r="B947" s="1"/>
      <c r="C947" s="11"/>
      <c r="D947" s="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>
      <c r="A948" s="1"/>
      <c r="B948" s="1"/>
      <c r="C948" s="11"/>
      <c r="D948" s="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>
      <c r="A949" s="1"/>
      <c r="B949" s="1"/>
      <c r="C949" s="11"/>
      <c r="D949" s="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>
      <c r="A950" s="1"/>
      <c r="B950" s="1"/>
      <c r="C950" s="11"/>
      <c r="D950" s="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>
      <c r="A951" s="1"/>
      <c r="B951" s="1"/>
      <c r="C951" s="11"/>
      <c r="D951" s="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>
      <c r="A952" s="1"/>
      <c r="B952" s="1"/>
      <c r="C952" s="11"/>
      <c r="D952" s="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>
      <c r="A953" s="1"/>
      <c r="B953" s="1"/>
      <c r="C953" s="11"/>
      <c r="D953" s="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>
      <c r="A954" s="1"/>
      <c r="B954" s="1"/>
      <c r="C954" s="11"/>
      <c r="D954" s="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>
      <c r="A955" s="1"/>
      <c r="B955" s="1"/>
      <c r="C955" s="11"/>
      <c r="D955" s="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>
      <c r="A956" s="1"/>
      <c r="B956" s="1"/>
      <c r="C956" s="11"/>
      <c r="D956" s="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>
      <c r="A957" s="1"/>
      <c r="B957" s="1"/>
      <c r="C957" s="11"/>
      <c r="D957" s="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>
      <c r="A958" s="1"/>
      <c r="B958" s="1"/>
      <c r="C958" s="11"/>
      <c r="D958" s="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>
      <c r="A959" s="1"/>
      <c r="B959" s="1"/>
      <c r="C959" s="11"/>
      <c r="D959" s="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>
      <c r="A960" s="1"/>
      <c r="B960" s="1"/>
      <c r="C960" s="11"/>
      <c r="D960" s="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>
      <c r="A961" s="1"/>
      <c r="B961" s="1"/>
      <c r="C961" s="11"/>
      <c r="D961" s="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>
      <c r="A962" s="1"/>
      <c r="B962" s="1"/>
      <c r="C962" s="11"/>
      <c r="D962" s="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>
      <c r="A963" s="1"/>
      <c r="B963" s="1"/>
      <c r="C963" s="11"/>
      <c r="D963" s="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>
      <c r="A964" s="1"/>
      <c r="B964" s="1"/>
      <c r="C964" s="11"/>
      <c r="D964" s="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>
      <c r="A965" s="1"/>
      <c r="B965" s="1"/>
      <c r="C965" s="11"/>
      <c r="D965" s="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>
      <c r="A966" s="1"/>
      <c r="B966" s="1"/>
      <c r="C966" s="11"/>
      <c r="D966" s="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>
      <c r="A967" s="1"/>
      <c r="B967" s="1"/>
      <c r="C967" s="11"/>
      <c r="D967" s="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>
      <c r="A968" s="1"/>
      <c r="B968" s="1"/>
      <c r="C968" s="11"/>
      <c r="D968" s="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>
      <c r="A969" s="1"/>
      <c r="B969" s="1"/>
      <c r="C969" s="11"/>
      <c r="D969" s="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>
      <c r="A970" s="1"/>
      <c r="B970" s="1"/>
      <c r="C970" s="11"/>
      <c r="D970" s="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>
      <c r="A971" s="1"/>
      <c r="B971" s="1"/>
      <c r="C971" s="11"/>
      <c r="D971" s="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>
      <c r="A972" s="1"/>
      <c r="B972" s="1"/>
      <c r="C972" s="11"/>
      <c r="D972" s="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>
      <c r="A973" s="1"/>
      <c r="B973" s="1"/>
      <c r="C973" s="11"/>
      <c r="D973" s="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>
      <c r="A974" s="1"/>
      <c r="B974" s="1"/>
      <c r="C974" s="11"/>
      <c r="D974" s="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>
      <c r="A975" s="1"/>
      <c r="B975" s="1"/>
      <c r="C975" s="11"/>
      <c r="D975" s="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>
      <c r="A976" s="1"/>
      <c r="B976" s="1"/>
      <c r="C976" s="11"/>
      <c r="D976" s="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>
      <c r="A977" s="1"/>
      <c r="B977" s="1"/>
      <c r="C977" s="11"/>
      <c r="D977" s="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>
      <c r="A978" s="1"/>
      <c r="B978" s="1"/>
      <c r="C978" s="11"/>
      <c r="D978" s="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>
      <c r="A979" s="1"/>
      <c r="B979" s="1"/>
      <c r="C979" s="11"/>
      <c r="D979" s="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>
      <c r="A980" s="1"/>
      <c r="B980" s="1"/>
      <c r="C980" s="11"/>
      <c r="D980" s="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>
      <c r="A981" s="1"/>
      <c r="B981" s="1"/>
      <c r="C981" s="11"/>
      <c r="D981" s="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>
      <c r="A982" s="1"/>
      <c r="B982" s="1"/>
      <c r="C982" s="11"/>
      <c r="D982" s="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>
      <c r="A983" s="1"/>
      <c r="B983" s="1"/>
      <c r="C983" s="11"/>
      <c r="D983" s="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>
      <c r="A984" s="1"/>
      <c r="B984" s="1"/>
      <c r="C984" s="11"/>
      <c r="D984" s="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>
      <c r="A985" s="1"/>
      <c r="B985" s="1"/>
      <c r="C985" s="11"/>
      <c r="D985" s="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>
      <c r="A986" s="1"/>
      <c r="B986" s="1"/>
      <c r="C986" s="11"/>
      <c r="D986" s="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>
      <c r="A987" s="1"/>
      <c r="B987" s="1"/>
      <c r="C987" s="11"/>
      <c r="D987" s="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>
      <c r="A988" s="1"/>
      <c r="B988" s="1"/>
      <c r="C988" s="11"/>
      <c r="D988" s="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>
      <c r="A989" s="1"/>
      <c r="B989" s="1"/>
      <c r="C989" s="11"/>
      <c r="D989" s="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>
      <c r="A990" s="1"/>
      <c r="B990" s="1"/>
      <c r="C990" s="11"/>
      <c r="D990" s="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>
      <c r="A991" s="1"/>
      <c r="B991" s="1"/>
      <c r="C991" s="11"/>
      <c r="D991" s="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>
      <c r="A992" s="1"/>
      <c r="B992" s="1"/>
      <c r="C992" s="11"/>
      <c r="D992" s="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>
      <c r="A993" s="1"/>
      <c r="B993" s="1"/>
      <c r="C993" s="11"/>
      <c r="D993" s="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>
      <c r="A994" s="1"/>
      <c r="B994" s="1"/>
      <c r="C994" s="11"/>
      <c r="D994" s="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>
      <c r="A995" s="1"/>
      <c r="B995" s="1"/>
      <c r="C995" s="11"/>
      <c r="D995" s="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>
      <c r="A996" s="1"/>
      <c r="B996" s="1"/>
      <c r="C996" s="11"/>
      <c r="D996" s="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>
      <c r="A997" s="1"/>
      <c r="B997" s="1"/>
      <c r="C997" s="11"/>
      <c r="D997" s="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>
      <c r="A998" s="1"/>
      <c r="B998" s="1"/>
      <c r="C998" s="11"/>
      <c r="D998" s="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>
      <c r="A999" s="1"/>
      <c r="B999" s="1"/>
      <c r="C999" s="11"/>
      <c r="D999" s="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>
      <c r="A1000" s="1"/>
      <c r="B1000" s="1"/>
      <c r="C1000" s="11"/>
      <c r="D1000" s="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>
      <c r="A1001" s="1"/>
      <c r="B1001" s="1"/>
      <c r="C1001" s="11"/>
      <c r="D1001" s="9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>
      <c r="A1002" s="1"/>
      <c r="B1002" s="1"/>
      <c r="C1002" s="11"/>
      <c r="D1002" s="9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>
      <c r="A1003" s="1"/>
      <c r="B1003" s="1"/>
      <c r="C1003" s="11"/>
      <c r="D1003" s="9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>
      <c r="A1004" s="1"/>
      <c r="B1004" s="1"/>
      <c r="C1004" s="11"/>
      <c r="D1004" s="9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>
      <c r="A1005" s="1"/>
      <c r="B1005" s="1"/>
      <c r="C1005" s="11"/>
      <c r="D1005" s="9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>
      <c r="A1006" s="1"/>
      <c r="B1006" s="1"/>
      <c r="C1006" s="11"/>
      <c r="D1006" s="9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3">
      <c r="A1007" s="1"/>
      <c r="B1007" s="1"/>
      <c r="C1007" s="11"/>
      <c r="D1007" s="9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</sheetData>
  <mergeCells count="1">
    <mergeCell ref="B5:D5"/>
  </mergeCells>
  <hyperlinks>
    <hyperlink ref="C87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10"/>
  <sheetViews>
    <sheetView topLeftCell="A13" zoomScale="150" workbookViewId="0">
      <selection activeCell="B1" sqref="B1:D3"/>
    </sheetView>
  </sheetViews>
  <sheetFormatPr baseColWidth="10" defaultColWidth="12.6640625" defaultRowHeight="15.75" customHeight="1"/>
  <cols>
    <col min="1" max="1" width="26.83203125" customWidth="1"/>
    <col min="3" max="3" width="3.33203125" customWidth="1"/>
    <col min="4" max="4" width="21.33203125" customWidth="1"/>
  </cols>
  <sheetData>
    <row r="1" spans="1:26" ht="13">
      <c r="A1" s="48" t="str">
        <f>Revenue!1:1</f>
        <v>Project Name</v>
      </c>
      <c r="B1" s="37">
        <f>Revenue!B1</f>
        <v>0</v>
      </c>
      <c r="C1" s="38"/>
      <c r="D1" s="5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50" t="str">
        <f>Revenue!2:2</f>
        <v>Address</v>
      </c>
      <c r="B2" s="23">
        <f>Revenue!B2</f>
        <v>0</v>
      </c>
      <c r="C2" s="19"/>
      <c r="D2" s="5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">
      <c r="A3" s="65" t="str">
        <f>Revenue!3:3</f>
        <v>Date</v>
      </c>
      <c r="B3" s="66">
        <f>Revenue!B3</f>
        <v>0</v>
      </c>
      <c r="C3" s="67"/>
      <c r="D3" s="6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">
      <c r="A4" s="41"/>
      <c r="B4" s="41"/>
      <c r="C4" s="41"/>
      <c r="D4" s="4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>
      <c r="A5" s="185" t="s">
        <v>91</v>
      </c>
      <c r="B5" s="145"/>
      <c r="C5" s="145"/>
      <c r="D5" s="14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">
      <c r="A6" s="146" t="s">
        <v>92</v>
      </c>
      <c r="B6" s="72"/>
      <c r="C6" s="72"/>
      <c r="D6" s="147" t="s">
        <v>93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">
      <c r="A7" s="140" t="s">
        <v>94</v>
      </c>
      <c r="B7" s="41"/>
      <c r="C7" s="41"/>
      <c r="D7" s="14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>
      <c r="A8" s="49" t="s">
        <v>95</v>
      </c>
      <c r="B8" s="22"/>
      <c r="C8" s="22"/>
      <c r="D8" s="14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>
      <c r="A9" s="49" t="s">
        <v>96</v>
      </c>
      <c r="B9" s="22"/>
      <c r="C9" s="22"/>
      <c r="D9" s="14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">
      <c r="A10" s="49" t="s">
        <v>97</v>
      </c>
      <c r="B10" s="22"/>
      <c r="C10" s="22"/>
      <c r="D10" s="14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">
      <c r="A11" s="49" t="s">
        <v>98</v>
      </c>
      <c r="B11" s="22"/>
      <c r="C11" s="22"/>
      <c r="D11" s="14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">
      <c r="A12" s="49" t="s">
        <v>99</v>
      </c>
      <c r="B12" s="22"/>
      <c r="C12" s="22"/>
      <c r="D12" s="14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">
      <c r="A13" s="148" t="s">
        <v>100</v>
      </c>
      <c r="B13" s="73"/>
      <c r="C13" s="73"/>
      <c r="D13" s="14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">
      <c r="A14" s="146" t="s">
        <v>101</v>
      </c>
      <c r="B14" s="72"/>
      <c r="C14" s="72"/>
      <c r="D14" s="150">
        <f>SUM(D7:D13)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151"/>
      <c r="B15" s="152"/>
      <c r="C15" s="152"/>
      <c r="D15" s="6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>
      <c r="A16" s="146" t="s">
        <v>102</v>
      </c>
      <c r="B16" s="72"/>
      <c r="C16" s="72"/>
      <c r="D16" s="147" t="s">
        <v>93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">
      <c r="A17" s="141" t="s">
        <v>103</v>
      </c>
      <c r="B17" s="139"/>
      <c r="C17" s="41"/>
      <c r="D17" s="14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>
      <c r="A18" s="142" t="s">
        <v>104</v>
      </c>
      <c r="B18" s="19"/>
      <c r="C18" s="22"/>
      <c r="D18" s="14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>
      <c r="A19" s="142" t="s">
        <v>105</v>
      </c>
      <c r="B19" s="19"/>
      <c r="C19" s="22"/>
      <c r="D19" s="14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>
      <c r="A20" s="142" t="s">
        <v>106</v>
      </c>
      <c r="B20" s="19"/>
      <c r="C20" s="22"/>
      <c r="D20" s="14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">
      <c r="A21" s="142" t="s">
        <v>107</v>
      </c>
      <c r="B21" s="19"/>
      <c r="C21" s="22"/>
      <c r="D21" s="14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>
      <c r="A22" s="142" t="s">
        <v>108</v>
      </c>
      <c r="B22" s="19"/>
      <c r="C22" s="22"/>
      <c r="D22" s="14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142" t="s">
        <v>109</v>
      </c>
      <c r="B23" s="19"/>
      <c r="C23" s="22"/>
      <c r="D23" s="14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142" t="s">
        <v>110</v>
      </c>
      <c r="B24" s="19"/>
      <c r="C24" s="22"/>
      <c r="D24" s="14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142" t="s">
        <v>111</v>
      </c>
      <c r="B25" s="19"/>
      <c r="C25" s="22"/>
      <c r="D25" s="14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>
      <c r="A26" s="142" t="s">
        <v>112</v>
      </c>
      <c r="B26" s="19"/>
      <c r="C26" s="22"/>
      <c r="D26" s="14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142" t="s">
        <v>113</v>
      </c>
      <c r="B27" s="19"/>
      <c r="C27" s="22"/>
      <c r="D27" s="14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142" t="s">
        <v>114</v>
      </c>
      <c r="B28" s="19"/>
      <c r="C28" s="22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142" t="s">
        <v>115</v>
      </c>
      <c r="B29" s="19"/>
      <c r="C29" s="22"/>
      <c r="D29" s="14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42" t="s">
        <v>116</v>
      </c>
      <c r="B30" s="19"/>
      <c r="C30" s="22"/>
      <c r="D30" s="14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142" t="s">
        <v>117</v>
      </c>
      <c r="B31" s="19"/>
      <c r="C31" s="22"/>
      <c r="D31" s="14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142" t="s">
        <v>118</v>
      </c>
      <c r="B32" s="19"/>
      <c r="C32" s="22"/>
      <c r="D32" s="14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142" t="s">
        <v>119</v>
      </c>
      <c r="B33" s="19"/>
      <c r="C33" s="22"/>
      <c r="D33" s="14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142" t="s">
        <v>120</v>
      </c>
      <c r="B34" s="19"/>
      <c r="C34" s="22"/>
      <c r="D34" s="14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142" t="s">
        <v>121</v>
      </c>
      <c r="B35" s="19"/>
      <c r="C35" s="22"/>
      <c r="D35" s="14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142" t="s">
        <v>122</v>
      </c>
      <c r="B36" s="19"/>
      <c r="C36" s="22"/>
      <c r="D36" s="14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42" t="s">
        <v>123</v>
      </c>
      <c r="B37" s="19"/>
      <c r="C37" s="22"/>
      <c r="D37" s="14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42" t="s">
        <v>124</v>
      </c>
      <c r="B38" s="19"/>
      <c r="C38" s="22"/>
      <c r="D38" s="14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42" t="s">
        <v>125</v>
      </c>
      <c r="B39" s="19"/>
      <c r="C39" s="22"/>
      <c r="D39" s="14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42" t="s">
        <v>126</v>
      </c>
      <c r="B40" s="19"/>
      <c r="C40" s="22"/>
      <c r="D40" s="14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42" t="s">
        <v>127</v>
      </c>
      <c r="B41" s="19"/>
      <c r="C41" s="22"/>
      <c r="D41" s="14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42" t="s">
        <v>128</v>
      </c>
      <c r="B42" s="19"/>
      <c r="C42" s="22"/>
      <c r="D42" s="14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42" t="s">
        <v>129</v>
      </c>
      <c r="B43" s="19"/>
      <c r="C43" s="22"/>
      <c r="D43" s="14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42" t="s">
        <v>130</v>
      </c>
      <c r="B44" s="19"/>
      <c r="C44" s="22"/>
      <c r="D44" s="14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42" t="s">
        <v>131</v>
      </c>
      <c r="B45" s="19"/>
      <c r="C45" s="22"/>
      <c r="D45" s="14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53" t="s">
        <v>132</v>
      </c>
      <c r="B46" s="145"/>
      <c r="C46" s="73"/>
      <c r="D46" s="14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>
      <c r="A47" s="154" t="s">
        <v>133</v>
      </c>
      <c r="B47" s="63"/>
      <c r="C47" s="72"/>
      <c r="D47" s="150">
        <f>SUM(D17:D46)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36">
    <mergeCell ref="B1:D1"/>
    <mergeCell ref="B2:D2"/>
    <mergeCell ref="B3:D3"/>
    <mergeCell ref="A5:D5"/>
    <mergeCell ref="A15:D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0:B40"/>
    <mergeCell ref="A41:B41"/>
    <mergeCell ref="A42:B42"/>
    <mergeCell ref="A43:B43"/>
    <mergeCell ref="A44:B44"/>
    <mergeCell ref="A45:B45"/>
    <mergeCell ref="A46:B46"/>
    <mergeCell ref="A47:B47"/>
    <mergeCell ref="A33:B33"/>
    <mergeCell ref="A34:B34"/>
    <mergeCell ref="A35:B35"/>
    <mergeCell ref="A36:B36"/>
    <mergeCell ref="A37:B37"/>
    <mergeCell ref="A38:B38"/>
    <mergeCell ref="A39:B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10"/>
  <sheetViews>
    <sheetView zoomScale="125" workbookViewId="0">
      <selection activeCell="D33" sqref="D33:E33"/>
    </sheetView>
  </sheetViews>
  <sheetFormatPr baseColWidth="10" defaultColWidth="12.6640625" defaultRowHeight="15.75" customHeight="1"/>
  <cols>
    <col min="1" max="1" width="18" customWidth="1"/>
    <col min="6" max="6" width="3.1640625" customWidth="1"/>
  </cols>
  <sheetData>
    <row r="1" spans="1:26" ht="13">
      <c r="A1" s="48" t="str">
        <f>Revenue!1:1</f>
        <v>Project Name</v>
      </c>
      <c r="B1" s="37">
        <f>Revenue!B1</f>
        <v>0</v>
      </c>
      <c r="C1" s="38"/>
      <c r="D1" s="54"/>
      <c r="E1" s="155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50" t="str">
        <f>Revenue!2:2</f>
        <v>Address</v>
      </c>
      <c r="B2" s="23">
        <f>Revenue!B2</f>
        <v>0</v>
      </c>
      <c r="C2" s="19"/>
      <c r="D2" s="56"/>
      <c r="E2" s="155"/>
      <c r="F2" s="22"/>
      <c r="G2" s="22"/>
      <c r="H2" s="22"/>
      <c r="I2" s="22"/>
      <c r="J2" s="22"/>
      <c r="K2" s="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">
      <c r="A3" s="65" t="str">
        <f>Revenue!3:3</f>
        <v>Date</v>
      </c>
      <c r="B3" s="190">
        <f>Revenue!B3</f>
        <v>0</v>
      </c>
      <c r="C3" s="191"/>
      <c r="D3" s="192"/>
      <c r="E3" s="157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">
      <c r="A4" s="41"/>
      <c r="B4" s="41"/>
      <c r="C4" s="41"/>
      <c r="D4" s="97"/>
      <c r="E4" s="24"/>
      <c r="F4" s="22"/>
      <c r="G4" s="22"/>
      <c r="H4" s="22"/>
      <c r="I4" s="22"/>
      <c r="J4" s="22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86" t="s">
        <v>134</v>
      </c>
      <c r="B5" s="145"/>
      <c r="C5" s="145"/>
      <c r="D5" s="145"/>
      <c r="E5" s="145"/>
      <c r="F5" s="19"/>
      <c r="G5" s="145"/>
      <c r="H5" s="145"/>
      <c r="I5" s="145"/>
      <c r="J5" s="145"/>
      <c r="K5" s="14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>
      <c r="A6" s="250" t="s">
        <v>135</v>
      </c>
      <c r="B6" s="231"/>
      <c r="C6" s="231"/>
      <c r="D6" s="231"/>
      <c r="E6" s="245"/>
      <c r="F6" s="55"/>
      <c r="G6" s="244" t="s">
        <v>136</v>
      </c>
      <c r="H6" s="231"/>
      <c r="I6" s="231"/>
      <c r="J6" s="231"/>
      <c r="K6" s="24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">
      <c r="A7" s="251" t="s">
        <v>137</v>
      </c>
      <c r="B7" s="216"/>
      <c r="C7" s="216"/>
      <c r="D7" s="216"/>
      <c r="E7" s="233"/>
      <c r="F7" s="55"/>
      <c r="G7" s="219" t="s">
        <v>138</v>
      </c>
      <c r="H7" s="216"/>
      <c r="I7" s="216"/>
      <c r="J7" s="216"/>
      <c r="K7" s="23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>
      <c r="A8" s="215" t="s">
        <v>139</v>
      </c>
      <c r="B8" s="216"/>
      <c r="C8" s="216"/>
      <c r="D8" s="252">
        <v>0</v>
      </c>
      <c r="E8" s="233"/>
      <c r="F8" s="55"/>
      <c r="G8" s="215" t="s">
        <v>140</v>
      </c>
      <c r="H8" s="216"/>
      <c r="I8" s="216"/>
      <c r="J8" s="246"/>
      <c r="K8" s="23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>
      <c r="A9" s="215" t="s">
        <v>141</v>
      </c>
      <c r="B9" s="216"/>
      <c r="C9" s="216"/>
      <c r="D9" s="252">
        <v>0</v>
      </c>
      <c r="E9" s="233"/>
      <c r="F9" s="55"/>
      <c r="G9" s="247" t="s">
        <v>142</v>
      </c>
      <c r="H9" s="216"/>
      <c r="I9" s="216"/>
      <c r="J9" s="246"/>
      <c r="K9" s="2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">
      <c r="A10" s="247" t="s">
        <v>142</v>
      </c>
      <c r="B10" s="216"/>
      <c r="C10" s="216"/>
      <c r="D10" s="252">
        <v>0</v>
      </c>
      <c r="E10" s="233"/>
      <c r="F10" s="55"/>
      <c r="G10" s="247" t="s">
        <v>142</v>
      </c>
      <c r="H10" s="216"/>
      <c r="I10" s="216"/>
      <c r="J10" s="246"/>
      <c r="K10" s="23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">
      <c r="A11" s="247" t="s">
        <v>142</v>
      </c>
      <c r="B11" s="216"/>
      <c r="C11" s="216"/>
      <c r="D11" s="252">
        <v>0</v>
      </c>
      <c r="E11" s="233"/>
      <c r="F11" s="55"/>
      <c r="G11" s="247" t="s">
        <v>142</v>
      </c>
      <c r="H11" s="216"/>
      <c r="I11" s="216"/>
      <c r="J11" s="246"/>
      <c r="K11" s="2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">
      <c r="A12" s="247" t="s">
        <v>142</v>
      </c>
      <c r="B12" s="216"/>
      <c r="C12" s="216"/>
      <c r="D12" s="252">
        <v>0</v>
      </c>
      <c r="E12" s="233"/>
      <c r="F12" s="55"/>
      <c r="G12" s="219" t="s">
        <v>143</v>
      </c>
      <c r="H12" s="216"/>
      <c r="I12" s="216"/>
      <c r="J12" s="248">
        <f>SUM(J8:K11)</f>
        <v>0</v>
      </c>
      <c r="K12" s="2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">
      <c r="A13" s="156" t="s">
        <v>144</v>
      </c>
      <c r="B13" s="19"/>
      <c r="C13" s="19"/>
      <c r="D13" s="21">
        <f>SUM(D8:E12)</f>
        <v>0</v>
      </c>
      <c r="E13" s="56"/>
      <c r="F13" s="55"/>
      <c r="G13" s="215"/>
      <c r="H13" s="216"/>
      <c r="I13" s="216"/>
      <c r="J13" s="216"/>
      <c r="K13" s="23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">
      <c r="A14" s="251" t="s">
        <v>145</v>
      </c>
      <c r="B14" s="216"/>
      <c r="C14" s="216"/>
      <c r="D14" s="216"/>
      <c r="E14" s="233"/>
      <c r="F14" s="55"/>
      <c r="G14" s="219" t="s">
        <v>146</v>
      </c>
      <c r="H14" s="216"/>
      <c r="I14" s="216"/>
      <c r="J14" s="216"/>
      <c r="K14" s="23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">
      <c r="A15" s="215" t="s">
        <v>92</v>
      </c>
      <c r="B15" s="216"/>
      <c r="C15" s="216"/>
      <c r="D15" s="253">
        <f>'Construction Costs'!D14</f>
        <v>0</v>
      </c>
      <c r="E15" s="233"/>
      <c r="F15" s="55"/>
      <c r="G15" s="215" t="s">
        <v>147</v>
      </c>
      <c r="H15" s="216"/>
      <c r="I15" s="216"/>
      <c r="J15" s="246">
        <f>Operations!C83+Operations!C84+Operations!C85</f>
        <v>0</v>
      </c>
      <c r="K15" s="23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">
      <c r="A16" s="215" t="s">
        <v>148</v>
      </c>
      <c r="B16" s="216"/>
      <c r="C16" s="216"/>
      <c r="D16" s="252">
        <v>0</v>
      </c>
      <c r="E16" s="233"/>
      <c r="F16" s="55"/>
      <c r="G16" s="215" t="s">
        <v>149</v>
      </c>
      <c r="H16" s="216"/>
      <c r="I16" s="216"/>
      <c r="J16" s="246">
        <v>0</v>
      </c>
      <c r="K16" s="2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">
      <c r="A17" s="247" t="s">
        <v>142</v>
      </c>
      <c r="B17" s="216"/>
      <c r="C17" s="216"/>
      <c r="D17" s="252">
        <v>0</v>
      </c>
      <c r="E17" s="233"/>
      <c r="F17" s="55"/>
      <c r="G17" s="247" t="s">
        <v>150</v>
      </c>
      <c r="H17" s="216"/>
      <c r="I17" s="216"/>
      <c r="J17" s="246">
        <v>0</v>
      </c>
      <c r="K17" s="23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>
      <c r="A18" s="247" t="s">
        <v>142</v>
      </c>
      <c r="B18" s="216"/>
      <c r="C18" s="216"/>
      <c r="D18" s="252">
        <v>0</v>
      </c>
      <c r="E18" s="233"/>
      <c r="F18" s="55"/>
      <c r="G18" s="247" t="s">
        <v>142</v>
      </c>
      <c r="H18" s="216"/>
      <c r="I18" s="216"/>
      <c r="J18" s="246"/>
      <c r="K18" s="2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>
      <c r="A19" s="247" t="s">
        <v>142</v>
      </c>
      <c r="B19" s="216"/>
      <c r="C19" s="216"/>
      <c r="D19" s="252">
        <v>0</v>
      </c>
      <c r="E19" s="233"/>
      <c r="F19" s="55"/>
      <c r="G19" s="240" t="s">
        <v>151</v>
      </c>
      <c r="H19" s="241"/>
      <c r="I19" s="241"/>
      <c r="J19" s="249">
        <f>SUM(J15:K18)</f>
        <v>0</v>
      </c>
      <c r="K19" s="24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>
      <c r="A20" s="156" t="s">
        <v>144</v>
      </c>
      <c r="B20" s="19"/>
      <c r="C20" s="19"/>
      <c r="D20" s="21">
        <f>SUM(D15:E19)</f>
        <v>0</v>
      </c>
      <c r="E20" s="56"/>
      <c r="F20" s="49"/>
      <c r="G20" s="158"/>
      <c r="H20" s="152"/>
      <c r="I20" s="152"/>
      <c r="J20" s="152"/>
      <c r="K20" s="15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">
      <c r="A21" s="251" t="s">
        <v>152</v>
      </c>
      <c r="B21" s="216"/>
      <c r="C21" s="216"/>
      <c r="D21" s="216"/>
      <c r="E21" s="233"/>
      <c r="F21" s="55"/>
      <c r="G21" s="198" t="s">
        <v>153</v>
      </c>
      <c r="H21" s="199"/>
      <c r="I21" s="199"/>
      <c r="J21" s="199"/>
      <c r="K21" s="20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>
      <c r="A22" s="215" t="s">
        <v>154</v>
      </c>
      <c r="B22" s="216"/>
      <c r="C22" s="216"/>
      <c r="D22" s="252">
        <f>0.07*'Construction Costs'!D47</f>
        <v>0</v>
      </c>
      <c r="E22" s="233"/>
      <c r="F22" s="49"/>
      <c r="G22" s="208" t="s">
        <v>155</v>
      </c>
      <c r="H22" s="209"/>
      <c r="I22" s="209"/>
      <c r="J22" s="210">
        <f>D44</f>
        <v>0</v>
      </c>
      <c r="K22" s="21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215" t="s">
        <v>156</v>
      </c>
      <c r="B23" s="216"/>
      <c r="C23" s="216"/>
      <c r="D23" s="252">
        <v>0</v>
      </c>
      <c r="E23" s="233"/>
      <c r="F23" s="49"/>
      <c r="G23" s="212" t="s">
        <v>157</v>
      </c>
      <c r="H23" s="203"/>
      <c r="I23" s="203"/>
      <c r="J23" s="204">
        <f>J19</f>
        <v>0</v>
      </c>
      <c r="K23" s="21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215" t="s">
        <v>158</v>
      </c>
      <c r="B24" s="216"/>
      <c r="C24" s="216"/>
      <c r="D24" s="252">
        <v>0</v>
      </c>
      <c r="E24" s="233"/>
      <c r="F24" s="49"/>
      <c r="G24" s="205" t="s">
        <v>159</v>
      </c>
      <c r="H24" s="206"/>
      <c r="I24" s="206"/>
      <c r="J24" s="207">
        <f>J23-J22</f>
        <v>0</v>
      </c>
      <c r="K24" s="20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215" t="s">
        <v>160</v>
      </c>
      <c r="B25" s="216"/>
      <c r="C25" s="216"/>
      <c r="D25" s="252">
        <v>0</v>
      </c>
      <c r="E25" s="233"/>
      <c r="F25" s="49"/>
      <c r="G25" s="201"/>
      <c r="H25" s="145"/>
      <c r="I25" s="145"/>
      <c r="J25" s="145"/>
      <c r="K25" s="14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">
      <c r="A26" s="215" t="s">
        <v>73</v>
      </c>
      <c r="B26" s="216"/>
      <c r="C26" s="216"/>
      <c r="D26" s="252">
        <v>0</v>
      </c>
      <c r="E26" s="233"/>
      <c r="F26" s="55"/>
      <c r="G26" s="214" t="s">
        <v>161</v>
      </c>
      <c r="H26" s="199"/>
      <c r="I26" s="199"/>
      <c r="J26" s="199"/>
      <c r="K26" s="20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247" t="s">
        <v>142</v>
      </c>
      <c r="B27" s="216"/>
      <c r="C27" s="216"/>
      <c r="D27" s="252">
        <v>0</v>
      </c>
      <c r="E27" s="233"/>
      <c r="F27" s="55"/>
      <c r="G27" s="215"/>
      <c r="H27" s="216"/>
      <c r="I27" s="216"/>
      <c r="J27" s="217" t="s">
        <v>162</v>
      </c>
      <c r="K27" s="218" t="s">
        <v>163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247" t="s">
        <v>142</v>
      </c>
      <c r="B28" s="216"/>
      <c r="C28" s="216"/>
      <c r="D28" s="252">
        <v>0</v>
      </c>
      <c r="E28" s="233"/>
      <c r="F28" s="55"/>
      <c r="G28" s="219" t="s">
        <v>164</v>
      </c>
      <c r="H28" s="216"/>
      <c r="I28" s="220">
        <f>D13+D20+D37</f>
        <v>0</v>
      </c>
      <c r="J28" s="221" t="e">
        <f>I28/I33</f>
        <v>#DIV/0!</v>
      </c>
      <c r="K28" s="222" t="e">
        <f>I28/J22</f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247" t="s">
        <v>165</v>
      </c>
      <c r="B29" s="216"/>
      <c r="C29" s="216"/>
      <c r="D29" s="252">
        <v>0</v>
      </c>
      <c r="E29" s="233"/>
      <c r="F29" s="55"/>
      <c r="G29" s="219" t="s">
        <v>166</v>
      </c>
      <c r="H29" s="216"/>
      <c r="I29" s="220">
        <f>D43+D30</f>
        <v>0</v>
      </c>
      <c r="J29" s="221" t="e">
        <f>I29/I33</f>
        <v>#DIV/0!</v>
      </c>
      <c r="K29" s="222" t="e">
        <f>I29/J22</f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56" t="s">
        <v>144</v>
      </c>
      <c r="B30" s="19"/>
      <c r="C30" s="19"/>
      <c r="D30" s="20">
        <f>SUM(D22:E29)</f>
        <v>0</v>
      </c>
      <c r="E30" s="56"/>
      <c r="F30" s="55"/>
      <c r="G30" s="223"/>
      <c r="H30" s="224"/>
      <c r="I30" s="224"/>
      <c r="J30" s="224"/>
      <c r="K30" s="22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251" t="s">
        <v>91</v>
      </c>
      <c r="B31" s="216"/>
      <c r="C31" s="216"/>
      <c r="D31" s="216"/>
      <c r="E31" s="233"/>
      <c r="F31" s="55"/>
      <c r="G31" s="215" t="s">
        <v>11</v>
      </c>
      <c r="H31" s="216"/>
      <c r="I31" s="226">
        <f>Revenue!F20+Revenue!F38</f>
        <v>0</v>
      </c>
      <c r="J31" s="224"/>
      <c r="K31" s="22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215" t="s">
        <v>167</v>
      </c>
      <c r="B32" s="216"/>
      <c r="C32" s="216"/>
      <c r="D32" s="253">
        <f>'Construction Costs'!D47</f>
        <v>0</v>
      </c>
      <c r="E32" s="233"/>
      <c r="F32" s="55"/>
      <c r="G32" s="227" t="s">
        <v>168</v>
      </c>
      <c r="H32" s="228"/>
      <c r="I32" s="229">
        <v>0</v>
      </c>
      <c r="J32" s="224"/>
      <c r="K32" s="22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215" t="s">
        <v>169</v>
      </c>
      <c r="B33" s="216"/>
      <c r="C33" s="216"/>
      <c r="D33" s="252">
        <v>0</v>
      </c>
      <c r="E33" s="233"/>
      <c r="F33" s="55"/>
      <c r="G33" s="230" t="s">
        <v>170</v>
      </c>
      <c r="H33" s="231"/>
      <c r="I33" s="232">
        <f>SUM(I31:I32)</f>
        <v>0</v>
      </c>
      <c r="J33" s="224"/>
      <c r="K33" s="22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247" t="s">
        <v>214</v>
      </c>
      <c r="B34" s="216"/>
      <c r="C34" s="216"/>
      <c r="D34" s="252">
        <v>0</v>
      </c>
      <c r="E34" s="233"/>
      <c r="F34" s="55"/>
      <c r="G34" s="215"/>
      <c r="H34" s="216"/>
      <c r="I34" s="216"/>
      <c r="J34" s="216"/>
      <c r="K34" s="23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247" t="s">
        <v>142</v>
      </c>
      <c r="B35" s="216"/>
      <c r="C35" s="216"/>
      <c r="D35" s="252">
        <v>0</v>
      </c>
      <c r="E35" s="233"/>
      <c r="F35" s="55"/>
      <c r="G35" s="215"/>
      <c r="H35" s="216"/>
      <c r="I35" s="216"/>
      <c r="J35" s="216"/>
      <c r="K35" s="218" t="s">
        <v>171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247" t="s">
        <v>165</v>
      </c>
      <c r="B36" s="216"/>
      <c r="C36" s="216"/>
      <c r="D36" s="252">
        <f>'Construction Costs'!D47*0.1</f>
        <v>0</v>
      </c>
      <c r="E36" s="233"/>
      <c r="F36" s="55"/>
      <c r="G36" s="215" t="s">
        <v>172</v>
      </c>
      <c r="H36" s="216"/>
      <c r="I36" s="216"/>
      <c r="J36" s="234">
        <f>J16</f>
        <v>0</v>
      </c>
      <c r="K36" s="222" t="e">
        <f>J36/J22</f>
        <v>#DIV/0!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56" t="s">
        <v>144</v>
      </c>
      <c r="B37" s="19"/>
      <c r="C37" s="19"/>
      <c r="D37" s="20">
        <f>SUM(D32:E36)</f>
        <v>0</v>
      </c>
      <c r="E37" s="56"/>
      <c r="F37" s="55"/>
      <c r="G37" s="227" t="s">
        <v>173</v>
      </c>
      <c r="H37" s="228"/>
      <c r="I37" s="228"/>
      <c r="J37" s="235"/>
      <c r="K37" s="222" t="e">
        <f>J37/J22</f>
        <v>#DIV/0!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251" t="s">
        <v>174</v>
      </c>
      <c r="B38" s="216"/>
      <c r="C38" s="216"/>
      <c r="D38" s="216"/>
      <c r="E38" s="233"/>
      <c r="F38" s="55"/>
      <c r="G38" s="230" t="s">
        <v>175</v>
      </c>
      <c r="H38" s="231"/>
      <c r="I38" s="231"/>
      <c r="J38" s="236">
        <f>SUM(J36:J37)</f>
        <v>0</v>
      </c>
      <c r="K38" s="22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215" t="s">
        <v>176</v>
      </c>
      <c r="B39" s="216"/>
      <c r="C39" s="216"/>
      <c r="D39" s="252">
        <f>0.04*D37</f>
        <v>0</v>
      </c>
      <c r="E39" s="233"/>
      <c r="F39" s="55"/>
      <c r="G39" s="215"/>
      <c r="H39" s="216"/>
      <c r="I39" s="216"/>
      <c r="J39" s="216"/>
      <c r="K39" s="23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215" t="s">
        <v>177</v>
      </c>
      <c r="B40" s="216"/>
      <c r="C40" s="216"/>
      <c r="D40" s="252">
        <v>0</v>
      </c>
      <c r="E40" s="233"/>
      <c r="F40" s="55"/>
      <c r="G40" s="219" t="s">
        <v>178</v>
      </c>
      <c r="H40" s="216"/>
      <c r="I40" s="216"/>
      <c r="J40" s="237">
        <f>D44</f>
        <v>0</v>
      </c>
      <c r="K40" s="23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247" t="s">
        <v>179</v>
      </c>
      <c r="B41" s="216"/>
      <c r="C41" s="216"/>
      <c r="D41" s="252">
        <v>0</v>
      </c>
      <c r="E41" s="233"/>
      <c r="F41" s="55"/>
      <c r="G41" s="219"/>
      <c r="H41" s="216"/>
      <c r="I41" s="216"/>
      <c r="J41" s="238"/>
      <c r="K41" s="23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247" t="s">
        <v>142</v>
      </c>
      <c r="B42" s="216"/>
      <c r="C42" s="216"/>
      <c r="D42" s="252">
        <v>0</v>
      </c>
      <c r="E42" s="233"/>
      <c r="F42" s="55"/>
      <c r="G42" s="219" t="s">
        <v>180</v>
      </c>
      <c r="H42" s="216"/>
      <c r="I42" s="216"/>
      <c r="J42" s="239"/>
      <c r="K42" s="222" t="e">
        <f>(AVERAGE(Cashflow!D78:W78))/J16</f>
        <v>#DIV/0!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56" t="s">
        <v>144</v>
      </c>
      <c r="B43" s="19"/>
      <c r="C43" s="19"/>
      <c r="D43" s="20">
        <f>SUM(D39:E42)</f>
        <v>0</v>
      </c>
      <c r="E43" s="56"/>
      <c r="F43" s="55"/>
      <c r="G43" s="240" t="s">
        <v>212</v>
      </c>
      <c r="H43" s="241"/>
      <c r="I43" s="241"/>
      <c r="J43" s="242" t="e">
        <f>IRR(Cashflow!C78:X78)</f>
        <v>#NUM!</v>
      </c>
      <c r="K43" s="24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240" t="s">
        <v>181</v>
      </c>
      <c r="B44" s="241"/>
      <c r="C44" s="241"/>
      <c r="D44" s="254">
        <f>D43+D37+D30+D20+D13</f>
        <v>0</v>
      </c>
      <c r="E44" s="243"/>
      <c r="F44" s="60"/>
      <c r="G44" s="41"/>
      <c r="H44" s="41"/>
      <c r="I44" s="41"/>
      <c r="J44" s="41"/>
      <c r="K44" s="4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1"/>
      <c r="E45" s="1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1"/>
      <c r="E46" s="1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1"/>
      <c r="E47" s="1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1"/>
      <c r="E48" s="1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1"/>
      <c r="E49" s="1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1"/>
      <c r="E50" s="1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1"/>
      <c r="E51" s="1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1"/>
      <c r="E52" s="1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1"/>
      <c r="E53" s="1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1"/>
      <c r="E54" s="1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1"/>
      <c r="E55" s="1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1"/>
      <c r="E56" s="1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1"/>
      <c r="E57" s="1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1"/>
      <c r="E58" s="1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1"/>
      <c r="E59" s="1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1"/>
      <c r="E60" s="1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1"/>
      <c r="E61" s="1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1"/>
      <c r="E62" s="1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1"/>
      <c r="E63" s="1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1"/>
      <c r="E64" s="1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1"/>
      <c r="E65" s="1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1"/>
      <c r="E66" s="1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1"/>
      <c r="E67" s="1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1"/>
      <c r="E68" s="1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1"/>
      <c r="E69" s="1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1"/>
      <c r="E70" s="1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1"/>
      <c r="E71" s="1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1"/>
      <c r="E72" s="1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1"/>
      <c r="E73" s="1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1"/>
      <c r="E74" s="1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1"/>
      <c r="E75" s="1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1"/>
      <c r="E76" s="1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1"/>
      <c r="E77" s="1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1"/>
      <c r="E78" s="1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1"/>
      <c r="E79" s="1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1"/>
      <c r="E80" s="1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1"/>
      <c r="E81" s="1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1"/>
      <c r="E82" s="1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1"/>
      <c r="E83" s="1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1"/>
      <c r="E84" s="1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1"/>
      <c r="E85" s="1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1"/>
      <c r="E86" s="1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1"/>
      <c r="E87" s="1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1"/>
      <c r="E88" s="1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1"/>
      <c r="E89" s="1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1"/>
      <c r="E90" s="1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1"/>
      <c r="E91" s="1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1"/>
      <c r="E92" s="1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1"/>
      <c r="E93" s="1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1"/>
      <c r="E94" s="1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1"/>
      <c r="E95" s="1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1"/>
      <c r="E96" s="1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1"/>
      <c r="E97" s="1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1"/>
      <c r="E98" s="1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1"/>
      <c r="E99" s="1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1"/>
      <c r="E100" s="1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1"/>
      <c r="E101" s="1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1"/>
      <c r="E102" s="1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1"/>
      <c r="E103" s="1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1"/>
      <c r="E104" s="1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1"/>
      <c r="E105" s="1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1"/>
      <c r="E106" s="1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1"/>
      <c r="E107" s="1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1"/>
      <c r="E108" s="1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1"/>
      <c r="E109" s="1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1"/>
      <c r="E110" s="1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1"/>
      <c r="E111" s="1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1"/>
      <c r="E112" s="1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1"/>
      <c r="E113" s="1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1"/>
      <c r="E114" s="1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1"/>
      <c r="E115" s="1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1"/>
      <c r="E116" s="1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1"/>
      <c r="E117" s="1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1"/>
      <c r="E118" s="1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1"/>
      <c r="E119" s="1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1"/>
      <c r="E120" s="1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1"/>
      <c r="E121" s="1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1"/>
      <c r="E122" s="1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1"/>
      <c r="E123" s="1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1"/>
      <c r="E124" s="1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1"/>
      <c r="E125" s="1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1"/>
      <c r="E126" s="1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1"/>
      <c r="E127" s="1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1"/>
      <c r="E128" s="1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1"/>
      <c r="E129" s="1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1"/>
      <c r="E130" s="1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1"/>
      <c r="E131" s="1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1"/>
      <c r="E132" s="1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1"/>
      <c r="E133" s="1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1"/>
      <c r="E134" s="1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1"/>
      <c r="E135" s="1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1"/>
      <c r="E136" s="1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1"/>
      <c r="E137" s="1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1"/>
      <c r="E138" s="1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1"/>
      <c r="E139" s="1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1"/>
      <c r="E140" s="1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1"/>
      <c r="E141" s="1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1"/>
      <c r="E142" s="1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1"/>
      <c r="E143" s="1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1"/>
      <c r="E144" s="1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1"/>
      <c r="E145" s="1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1"/>
      <c r="E146" s="1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1"/>
      <c r="E147" s="1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1"/>
      <c r="E148" s="1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1"/>
      <c r="E149" s="1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1"/>
      <c r="E150" s="1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1"/>
      <c r="E151" s="1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1"/>
      <c r="E152" s="1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1"/>
      <c r="E153" s="1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1"/>
      <c r="E154" s="1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1"/>
      <c r="E155" s="1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1"/>
      <c r="E156" s="1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1"/>
      <c r="E157" s="1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1"/>
      <c r="E158" s="1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1"/>
      <c r="E159" s="1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1"/>
      <c r="E160" s="1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1"/>
      <c r="E161" s="1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1"/>
      <c r="E162" s="1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1"/>
      <c r="E163" s="1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1"/>
      <c r="E164" s="1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1"/>
      <c r="E165" s="1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1"/>
      <c r="E166" s="1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1"/>
      <c r="E167" s="1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1"/>
      <c r="E168" s="1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1"/>
      <c r="E169" s="1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1"/>
      <c r="E170" s="1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1"/>
      <c r="E171" s="1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1"/>
      <c r="E172" s="1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1"/>
      <c r="E173" s="1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1"/>
      <c r="E174" s="1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1"/>
      <c r="E175" s="1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1"/>
      <c r="E176" s="1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1"/>
      <c r="E177" s="1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1"/>
      <c r="E178" s="1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1"/>
      <c r="E179" s="1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1"/>
      <c r="E180" s="1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1"/>
      <c r="E181" s="1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1"/>
      <c r="E182" s="1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1"/>
      <c r="E183" s="1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1"/>
      <c r="E184" s="1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1"/>
      <c r="E185" s="1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1"/>
      <c r="E186" s="1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1"/>
      <c r="E187" s="1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1"/>
      <c r="E188" s="1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1"/>
      <c r="E192" s="1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1"/>
      <c r="E193" s="1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1"/>
      <c r="E194" s="1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1"/>
      <c r="E195" s="1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1"/>
      <c r="E196" s="1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1"/>
      <c r="E197" s="1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1"/>
      <c r="E198" s="1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1"/>
      <c r="E199" s="1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1"/>
      <c r="E200" s="1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1"/>
      <c r="E201" s="1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1"/>
      <c r="E203" s="1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1"/>
      <c r="E204" s="1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1"/>
      <c r="E205" s="1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1"/>
      <c r="E206" s="1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1"/>
      <c r="E207" s="1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1"/>
      <c r="E208" s="1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1"/>
      <c r="E209" s="1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1"/>
      <c r="E210" s="1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1"/>
      <c r="E211" s="1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1"/>
      <c r="E212" s="1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1"/>
      <c r="E213" s="1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1"/>
      <c r="E214" s="1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1"/>
      <c r="E215" s="1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1"/>
      <c r="E216" s="1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1"/>
      <c r="E217" s="1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1"/>
      <c r="E218" s="1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1"/>
      <c r="E219" s="1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1"/>
      <c r="E220" s="1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1"/>
      <c r="E221" s="1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1"/>
      <c r="E222" s="1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1"/>
      <c r="E223" s="1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1"/>
      <c r="E224" s="1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1"/>
      <c r="E225" s="1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1"/>
      <c r="E226" s="1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1"/>
      <c r="E227" s="1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1"/>
      <c r="E228" s="1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1"/>
      <c r="E229" s="1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1"/>
      <c r="E230" s="1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1"/>
      <c r="E231" s="1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1"/>
      <c r="E232" s="1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1"/>
      <c r="E233" s="1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1"/>
      <c r="E234" s="1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1"/>
      <c r="E235" s="1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1"/>
      <c r="E236" s="1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1"/>
      <c r="E237" s="1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1"/>
      <c r="E238" s="1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1"/>
      <c r="E239" s="1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1"/>
      <c r="E240" s="1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1"/>
      <c r="E241" s="1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1"/>
      <c r="E242" s="1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1"/>
      <c r="E243" s="1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1"/>
      <c r="E244" s="1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1"/>
      <c r="E245" s="1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1"/>
      <c r="E246" s="1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1"/>
      <c r="E247" s="1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1"/>
      <c r="E248" s="1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1"/>
      <c r="E249" s="1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1"/>
      <c r="E250" s="1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1"/>
      <c r="E251" s="1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1"/>
      <c r="E252" s="1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1"/>
      <c r="E253" s="1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1"/>
      <c r="E254" s="1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1"/>
      <c r="E255" s="1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1"/>
      <c r="E256" s="1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1"/>
      <c r="E258" s="1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1"/>
      <c r="E259" s="1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1"/>
      <c r="E260" s="1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1"/>
      <c r="E261" s="1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1"/>
      <c r="E262" s="1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1"/>
      <c r="E263" s="1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1"/>
      <c r="E264" s="1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1"/>
      <c r="E265" s="1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1"/>
      <c r="E266" s="1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1"/>
      <c r="E267" s="1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1"/>
      <c r="E268" s="1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1"/>
      <c r="E269" s="1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1"/>
      <c r="E270" s="1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1"/>
      <c r="E271" s="1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1"/>
      <c r="E272" s="1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1"/>
      <c r="E273" s="1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1"/>
      <c r="E274" s="1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1"/>
      <c r="E275" s="1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1"/>
      <c r="E276" s="1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1"/>
      <c r="E277" s="1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1"/>
      <c r="E278" s="1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1"/>
      <c r="E279" s="1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1"/>
      <c r="E280" s="1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1"/>
      <c r="E281" s="1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1"/>
      <c r="E282" s="1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1"/>
      <c r="E283" s="1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1"/>
      <c r="E284" s="1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1"/>
      <c r="E285" s="1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1"/>
      <c r="E286" s="1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1"/>
      <c r="E287" s="1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1"/>
      <c r="E288" s="1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1"/>
      <c r="E289" s="1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1"/>
      <c r="E290" s="1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1"/>
      <c r="E291" s="1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1"/>
      <c r="E292" s="1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1"/>
      <c r="E293" s="1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1"/>
      <c r="E294" s="1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1"/>
      <c r="E295" s="1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1"/>
      <c r="E296" s="1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1"/>
      <c r="E297" s="1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1"/>
      <c r="E298" s="1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1"/>
      <c r="E299" s="1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1"/>
      <c r="E300" s="1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1"/>
      <c r="E301" s="1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1"/>
      <c r="E302" s="1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1"/>
      <c r="E303" s="1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1"/>
      <c r="E304" s="1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1"/>
      <c r="E305" s="1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1"/>
      <c r="E306" s="1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1"/>
      <c r="E307" s="1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1"/>
      <c r="E308" s="1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1"/>
      <c r="E309" s="1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1"/>
      <c r="E310" s="1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1"/>
      <c r="E311" s="1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1"/>
      <c r="E312" s="1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1"/>
      <c r="E313" s="1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1"/>
      <c r="E314" s="1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1"/>
      <c r="E315" s="1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1"/>
      <c r="E316" s="1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1"/>
      <c r="E317" s="1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1"/>
      <c r="E318" s="1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1"/>
      <c r="E319" s="1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1"/>
      <c r="E320" s="1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1"/>
      <c r="E321" s="1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1"/>
      <c r="E322" s="1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1"/>
      <c r="E323" s="1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1"/>
      <c r="E324" s="1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1"/>
      <c r="E325" s="1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1"/>
      <c r="E326" s="1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1"/>
      <c r="E327" s="1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1"/>
      <c r="E328" s="1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1"/>
      <c r="E329" s="1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1"/>
      <c r="E330" s="1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1"/>
      <c r="E331" s="1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1"/>
      <c r="E332" s="1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1"/>
      <c r="E333" s="1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1"/>
      <c r="E334" s="1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1"/>
      <c r="E335" s="1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1"/>
      <c r="E336" s="1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1"/>
      <c r="E337" s="1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1"/>
      <c r="E338" s="1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1"/>
      <c r="E339" s="1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1"/>
      <c r="E340" s="1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1"/>
      <c r="E341" s="1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1"/>
      <c r="E342" s="1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1"/>
      <c r="E343" s="1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1"/>
      <c r="E344" s="1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1"/>
      <c r="E345" s="1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1"/>
      <c r="E346" s="1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1"/>
      <c r="E347" s="1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1"/>
      <c r="E348" s="1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1"/>
      <c r="E349" s="1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1"/>
      <c r="E350" s="1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1"/>
      <c r="E351" s="1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1"/>
      <c r="E352" s="1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1"/>
      <c r="E353" s="1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1"/>
      <c r="E354" s="1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1"/>
      <c r="E355" s="1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1"/>
      <c r="E356" s="1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1"/>
      <c r="E357" s="1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1"/>
      <c r="E358" s="1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1"/>
      <c r="E359" s="1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1"/>
      <c r="E360" s="1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1"/>
      <c r="E361" s="1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1"/>
      <c r="E362" s="1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1"/>
      <c r="E363" s="1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1"/>
      <c r="E364" s="1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1"/>
      <c r="E365" s="1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1"/>
      <c r="E366" s="1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1"/>
      <c r="E367" s="1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1"/>
      <c r="E368" s="1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1"/>
      <c r="E369" s="1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1"/>
      <c r="E370" s="1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1"/>
      <c r="E371" s="1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1"/>
      <c r="E372" s="1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1"/>
      <c r="E373" s="1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1"/>
      <c r="E374" s="1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1"/>
      <c r="E375" s="1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1"/>
      <c r="E376" s="1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1"/>
      <c r="E377" s="1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1"/>
      <c r="E378" s="1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1"/>
      <c r="E379" s="1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1"/>
      <c r="E380" s="1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1"/>
      <c r="E381" s="1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1"/>
      <c r="E382" s="1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1"/>
      <c r="E383" s="1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1"/>
      <c r="E384" s="1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1"/>
      <c r="E385" s="1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1"/>
      <c r="E386" s="1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1"/>
      <c r="E387" s="1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1"/>
      <c r="E388" s="1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1"/>
      <c r="E389" s="1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1"/>
      <c r="E390" s="1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1"/>
      <c r="E391" s="1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1"/>
      <c r="E392" s="1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1"/>
      <c r="E393" s="1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1"/>
      <c r="E394" s="1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1"/>
      <c r="E395" s="1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1"/>
      <c r="E396" s="1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1"/>
      <c r="E397" s="1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1"/>
      <c r="E398" s="1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1"/>
      <c r="E399" s="1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1"/>
      <c r="E400" s="1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1"/>
      <c r="E401" s="1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1"/>
      <c r="E402" s="1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1"/>
      <c r="E403" s="1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1"/>
      <c r="E404" s="1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1"/>
      <c r="E405" s="1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1"/>
      <c r="E406" s="1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1"/>
      <c r="E407" s="1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1"/>
      <c r="E408" s="1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1"/>
      <c r="E409" s="1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1"/>
      <c r="E410" s="1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1"/>
      <c r="E411" s="1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1"/>
      <c r="E412" s="1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1"/>
      <c r="E413" s="1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1"/>
      <c r="E414" s="1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1"/>
      <c r="E415" s="1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1"/>
      <c r="E416" s="1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1"/>
      <c r="E417" s="1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1"/>
      <c r="E418" s="1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1"/>
      <c r="E419" s="1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1"/>
      <c r="E420" s="1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1"/>
      <c r="E421" s="1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1"/>
      <c r="E422" s="1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1"/>
      <c r="E423" s="1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1"/>
      <c r="E424" s="1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1"/>
      <c r="E425" s="1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1"/>
      <c r="E426" s="1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1"/>
      <c r="E427" s="1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1"/>
      <c r="E428" s="1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1"/>
      <c r="E429" s="1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1"/>
      <c r="E430" s="1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1"/>
      <c r="E431" s="1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1"/>
      <c r="E432" s="1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1"/>
      <c r="E433" s="1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1"/>
      <c r="E434" s="1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1"/>
      <c r="E435" s="1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1"/>
      <c r="E436" s="1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1"/>
      <c r="E437" s="1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1"/>
      <c r="E438" s="1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1"/>
      <c r="E439" s="1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1"/>
      <c r="E440" s="1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1"/>
      <c r="E441" s="1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1"/>
      <c r="E442" s="1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1"/>
      <c r="E443" s="1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1"/>
      <c r="E444" s="1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1"/>
      <c r="E445" s="1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1"/>
      <c r="E446" s="1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1"/>
      <c r="E447" s="1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1"/>
      <c r="E448" s="1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1"/>
      <c r="E449" s="1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1"/>
      <c r="E450" s="1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1"/>
      <c r="E451" s="1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1"/>
      <c r="E452" s="1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1"/>
      <c r="E453" s="1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1"/>
      <c r="E454" s="1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1"/>
      <c r="E455" s="1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1"/>
      <c r="E456" s="1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1"/>
      <c r="E457" s="1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1"/>
      <c r="E458" s="1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1"/>
      <c r="E459" s="1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1"/>
      <c r="E460" s="1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1"/>
      <c r="E461" s="1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1"/>
      <c r="E462" s="1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1"/>
      <c r="E463" s="1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1"/>
      <c r="E464" s="1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1"/>
      <c r="E465" s="1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1"/>
      <c r="E466" s="1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1"/>
      <c r="E467" s="1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1"/>
      <c r="E468" s="1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1"/>
      <c r="E469" s="1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1"/>
      <c r="E470" s="1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1"/>
      <c r="E471" s="1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1"/>
      <c r="E472" s="1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1"/>
      <c r="E473" s="1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1"/>
      <c r="E474" s="1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1"/>
      <c r="E475" s="1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1"/>
      <c r="E476" s="1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1"/>
      <c r="E477" s="1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1"/>
      <c r="E478" s="1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1"/>
      <c r="E479" s="1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1"/>
      <c r="E480" s="1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1"/>
      <c r="E481" s="1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1"/>
      <c r="E482" s="1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1"/>
      <c r="E483" s="1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1"/>
      <c r="E484" s="1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1"/>
      <c r="E485" s="1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1"/>
      <c r="E486" s="1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1"/>
      <c r="E487" s="1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1"/>
      <c r="E488" s="1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1"/>
      <c r="E489" s="1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1"/>
      <c r="E490" s="1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1"/>
      <c r="E491" s="1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1"/>
      <c r="E492" s="1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1"/>
      <c r="E493" s="1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1"/>
      <c r="E494" s="1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1"/>
      <c r="E495" s="1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1"/>
      <c r="E496" s="1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1"/>
      <c r="E497" s="1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1"/>
      <c r="E498" s="1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1"/>
      <c r="E499" s="1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1"/>
      <c r="E500" s="1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1"/>
      <c r="E501" s="1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1"/>
      <c r="E502" s="1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1"/>
      <c r="E503" s="1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1"/>
      <c r="E504" s="1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1"/>
      <c r="E505" s="1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1"/>
      <c r="E506" s="1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1"/>
      <c r="E507" s="1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1"/>
      <c r="E508" s="1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1"/>
      <c r="E509" s="1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1"/>
      <c r="E510" s="1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1"/>
      <c r="E511" s="1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1"/>
      <c r="E512" s="1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1"/>
      <c r="E513" s="1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1"/>
      <c r="E514" s="1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1"/>
      <c r="E515" s="1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1"/>
      <c r="E516" s="1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1"/>
      <c r="E517" s="1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1"/>
      <c r="E518" s="1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1"/>
      <c r="E519" s="1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1"/>
      <c r="E520" s="1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1"/>
      <c r="E521" s="1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1"/>
      <c r="E522" s="1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1"/>
      <c r="E523" s="1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1"/>
      <c r="E524" s="1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1"/>
      <c r="E525" s="1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1"/>
      <c r="E526" s="1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1"/>
      <c r="E527" s="1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1"/>
      <c r="E528" s="1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1"/>
      <c r="E529" s="1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1"/>
      <c r="E530" s="1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1"/>
      <c r="E531" s="1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1"/>
      <c r="E532" s="1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1"/>
      <c r="E533" s="1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1"/>
      <c r="E534" s="1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1"/>
      <c r="E535" s="1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1"/>
      <c r="E536" s="1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1"/>
      <c r="E537" s="1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1"/>
      <c r="E538" s="1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1"/>
      <c r="E539" s="1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1"/>
      <c r="E540" s="1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1"/>
      <c r="E541" s="1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1"/>
      <c r="E542" s="1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1"/>
      <c r="E543" s="1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1"/>
      <c r="E544" s="1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1"/>
      <c r="E545" s="1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1"/>
      <c r="E546" s="1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1"/>
      <c r="E547" s="1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1"/>
      <c r="E548" s="1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1"/>
      <c r="E549" s="1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1"/>
      <c r="E550" s="1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1"/>
      <c r="E551" s="1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1"/>
      <c r="E552" s="1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1"/>
      <c r="E553" s="1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1"/>
      <c r="E554" s="1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1"/>
      <c r="E555" s="1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1"/>
      <c r="E556" s="1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1"/>
      <c r="E557" s="1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1"/>
      <c r="E558" s="1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1"/>
      <c r="E559" s="1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1"/>
      <c r="E560" s="1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1"/>
      <c r="E561" s="1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1"/>
      <c r="E562" s="1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1"/>
      <c r="E563" s="1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1"/>
      <c r="E564" s="1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1"/>
      <c r="E565" s="1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1"/>
      <c r="E566" s="1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1"/>
      <c r="E567" s="1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1"/>
      <c r="E568" s="1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1"/>
      <c r="E569" s="1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1"/>
      <c r="E570" s="1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1"/>
      <c r="E571" s="1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1"/>
      <c r="E572" s="1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1"/>
      <c r="E573" s="1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1"/>
      <c r="E574" s="1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1"/>
      <c r="E575" s="1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1"/>
      <c r="E576" s="1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1"/>
      <c r="E577" s="1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1"/>
      <c r="E578" s="1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1"/>
      <c r="E579" s="1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1"/>
      <c r="E580" s="1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1"/>
      <c r="E581" s="1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1"/>
      <c r="E582" s="1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1"/>
      <c r="E583" s="1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1"/>
      <c r="E584" s="1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1"/>
      <c r="E585" s="1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1"/>
      <c r="E586" s="1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1"/>
      <c r="E587" s="1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1"/>
      <c r="E588" s="1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1"/>
      <c r="E589" s="1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1"/>
      <c r="E590" s="1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1"/>
      <c r="E591" s="1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1"/>
      <c r="E592" s="1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1"/>
      <c r="E593" s="1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1"/>
      <c r="E594" s="1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1"/>
      <c r="E595" s="1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1"/>
      <c r="E596" s="1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1"/>
      <c r="E597" s="1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1"/>
      <c r="E598" s="1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1"/>
      <c r="E599" s="1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1"/>
      <c r="E600" s="1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1"/>
      <c r="E601" s="1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1"/>
      <c r="E602" s="1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1"/>
      <c r="E603" s="1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1"/>
      <c r="E604" s="1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1"/>
      <c r="E605" s="1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1"/>
      <c r="E606" s="1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1"/>
      <c r="E607" s="1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1"/>
      <c r="E608" s="1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1"/>
      <c r="E609" s="1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1"/>
      <c r="E610" s="1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1"/>
      <c r="E611" s="1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1"/>
      <c r="E612" s="1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1"/>
      <c r="E613" s="1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1"/>
      <c r="E614" s="1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1"/>
      <c r="E615" s="1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1"/>
      <c r="E616" s="1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1"/>
      <c r="E617" s="1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1"/>
      <c r="E618" s="1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1"/>
      <c r="E619" s="1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1"/>
      <c r="E620" s="1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1"/>
      <c r="E621" s="1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1"/>
      <c r="E622" s="1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1"/>
      <c r="E623" s="1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1"/>
      <c r="E624" s="1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1"/>
      <c r="E625" s="1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1"/>
      <c r="E626" s="1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1"/>
      <c r="E627" s="1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1"/>
      <c r="E628" s="1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1"/>
      <c r="E629" s="1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1"/>
      <c r="E630" s="1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1"/>
      <c r="E631" s="1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1"/>
      <c r="E632" s="1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1"/>
      <c r="E633" s="1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1"/>
      <c r="E634" s="1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1"/>
      <c r="E635" s="1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1"/>
      <c r="E636" s="1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1"/>
      <c r="E637" s="1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1"/>
      <c r="E638" s="1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1"/>
      <c r="E639" s="1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1"/>
      <c r="E640" s="1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1"/>
      <c r="E641" s="1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1"/>
      <c r="E642" s="1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1"/>
      <c r="E643" s="1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1"/>
      <c r="E644" s="1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1"/>
      <c r="E645" s="1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1"/>
      <c r="E646" s="1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1"/>
      <c r="E647" s="1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1"/>
      <c r="E648" s="1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1"/>
      <c r="E649" s="1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1"/>
      <c r="E650" s="1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1"/>
      <c r="E651" s="1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1"/>
      <c r="E652" s="1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1"/>
      <c r="E653" s="1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1"/>
      <c r="E654" s="1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1"/>
      <c r="E655" s="1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1"/>
      <c r="E656" s="1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1"/>
      <c r="E657" s="1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1"/>
      <c r="E658" s="1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1"/>
      <c r="E659" s="1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1"/>
      <c r="E660" s="1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1"/>
      <c r="E661" s="1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1"/>
      <c r="E662" s="1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1"/>
      <c r="E663" s="1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1"/>
      <c r="E664" s="1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1"/>
      <c r="E665" s="1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1"/>
      <c r="E666" s="1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1"/>
      <c r="E667" s="1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1"/>
      <c r="E668" s="1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1"/>
      <c r="E669" s="1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1"/>
      <c r="E670" s="1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1"/>
      <c r="E671" s="1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1"/>
      <c r="E672" s="1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1"/>
      <c r="E673" s="1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1"/>
      <c r="E674" s="1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1"/>
      <c r="E675" s="1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1"/>
      <c r="E676" s="1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1"/>
      <c r="E677" s="1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1"/>
      <c r="E678" s="1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1"/>
      <c r="E679" s="1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1"/>
      <c r="E680" s="1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1"/>
      <c r="E681" s="1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1"/>
      <c r="E682" s="1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1"/>
      <c r="E683" s="1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1"/>
      <c r="E684" s="1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1"/>
      <c r="E685" s="1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1"/>
      <c r="E686" s="1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1"/>
      <c r="E687" s="1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1"/>
      <c r="E688" s="1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1"/>
      <c r="E689" s="1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1"/>
      <c r="E690" s="1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1"/>
      <c r="E691" s="1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1"/>
      <c r="E692" s="1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1"/>
      <c r="E693" s="1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1"/>
      <c r="E694" s="1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1"/>
      <c r="E695" s="1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1"/>
      <c r="E696" s="1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1"/>
      <c r="E697" s="1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1"/>
      <c r="E698" s="1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1"/>
      <c r="E699" s="1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1"/>
      <c r="E700" s="1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1"/>
      <c r="E701" s="1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1"/>
      <c r="E702" s="1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1"/>
      <c r="E703" s="1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1"/>
      <c r="E704" s="1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1"/>
      <c r="E705" s="1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1"/>
      <c r="E706" s="1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1"/>
      <c r="E707" s="1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1"/>
      <c r="E708" s="1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1"/>
      <c r="E709" s="1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1"/>
      <c r="E710" s="1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1"/>
      <c r="E711" s="1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1"/>
      <c r="E712" s="1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1"/>
      <c r="E713" s="1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1"/>
      <c r="E714" s="1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1"/>
      <c r="E715" s="1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1"/>
      <c r="E716" s="1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1"/>
      <c r="E717" s="1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1"/>
      <c r="E718" s="1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1"/>
      <c r="E719" s="1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1"/>
      <c r="E720" s="1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1"/>
      <c r="E721" s="1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1"/>
      <c r="E722" s="1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1"/>
      <c r="E723" s="1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1"/>
      <c r="E724" s="1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1"/>
      <c r="E725" s="1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1"/>
      <c r="E726" s="1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1"/>
      <c r="E727" s="1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1"/>
      <c r="E728" s="1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1"/>
      <c r="E729" s="1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1"/>
      <c r="E730" s="1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1"/>
      <c r="E731" s="1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1"/>
      <c r="E732" s="1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1"/>
      <c r="E733" s="1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1"/>
      <c r="E734" s="1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1"/>
      <c r="E735" s="1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1"/>
      <c r="E736" s="1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1"/>
      <c r="E737" s="1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1"/>
      <c r="E738" s="1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1"/>
      <c r="E739" s="1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1"/>
      <c r="E740" s="1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1"/>
      <c r="E741" s="1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1"/>
      <c r="E742" s="1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1"/>
      <c r="E743" s="1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1"/>
      <c r="E744" s="1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1"/>
      <c r="E745" s="1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1"/>
      <c r="E746" s="1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1"/>
      <c r="E747" s="1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1"/>
      <c r="E748" s="1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1"/>
      <c r="E749" s="1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1"/>
      <c r="E750" s="1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1"/>
      <c r="E751" s="1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1"/>
      <c r="E752" s="1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1"/>
      <c r="E753" s="1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1"/>
      <c r="E754" s="1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1"/>
      <c r="E755" s="1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1"/>
      <c r="E756" s="1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1"/>
      <c r="E757" s="1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1"/>
      <c r="E758" s="1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1"/>
      <c r="E759" s="1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1"/>
      <c r="E760" s="1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1"/>
      <c r="E761" s="1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1"/>
      <c r="E762" s="1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1"/>
      <c r="E763" s="1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1"/>
      <c r="E764" s="1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1"/>
      <c r="E765" s="1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1"/>
      <c r="E766" s="1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1"/>
      <c r="E767" s="1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1"/>
      <c r="E768" s="1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1"/>
      <c r="E769" s="1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1"/>
      <c r="E770" s="1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1"/>
      <c r="E771" s="1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1"/>
      <c r="E772" s="1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1"/>
      <c r="E773" s="1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1"/>
      <c r="E774" s="1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1"/>
      <c r="E775" s="1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1"/>
      <c r="E776" s="1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1"/>
      <c r="E777" s="1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1"/>
      <c r="E778" s="1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1"/>
      <c r="E779" s="1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1"/>
      <c r="E780" s="1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1"/>
      <c r="E781" s="1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1"/>
      <c r="E782" s="1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1"/>
      <c r="E783" s="1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1"/>
      <c r="E784" s="1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1"/>
      <c r="E785" s="1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1"/>
      <c r="E786" s="1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1"/>
      <c r="E787" s="1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1"/>
      <c r="E788" s="1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1"/>
      <c r="E789" s="1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1"/>
      <c r="E790" s="1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1"/>
      <c r="E791" s="1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1"/>
      <c r="E792" s="1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1"/>
      <c r="E793" s="1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1"/>
      <c r="E794" s="1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1"/>
      <c r="E795" s="1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1"/>
      <c r="E796" s="1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1"/>
      <c r="E797" s="1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1"/>
      <c r="E798" s="1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1"/>
      <c r="E799" s="1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1"/>
      <c r="E800" s="1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1"/>
      <c r="E801" s="1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1"/>
      <c r="E802" s="1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1"/>
      <c r="E803" s="1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1"/>
      <c r="E804" s="1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1"/>
      <c r="E805" s="1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1"/>
      <c r="E806" s="1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1"/>
      <c r="E807" s="1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1"/>
      <c r="E808" s="1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1"/>
      <c r="E809" s="1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1"/>
      <c r="E810" s="1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1"/>
      <c r="E811" s="1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1"/>
      <c r="E812" s="1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1"/>
      <c r="E813" s="1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1"/>
      <c r="E814" s="1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1"/>
      <c r="E815" s="1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1"/>
      <c r="E816" s="1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1"/>
      <c r="E817" s="1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1"/>
      <c r="E818" s="1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1"/>
      <c r="E819" s="1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1"/>
      <c r="E820" s="1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1"/>
      <c r="E821" s="1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1"/>
      <c r="E822" s="1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1"/>
      <c r="E823" s="1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1"/>
      <c r="E824" s="1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1"/>
      <c r="E825" s="1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1"/>
      <c r="E826" s="1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1"/>
      <c r="E827" s="1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1"/>
      <c r="E828" s="1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1"/>
      <c r="E829" s="1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1"/>
      <c r="E830" s="1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1"/>
      <c r="E831" s="1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1"/>
      <c r="E832" s="1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1"/>
      <c r="E833" s="1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1"/>
      <c r="E834" s="1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1"/>
      <c r="E835" s="1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1"/>
      <c r="E836" s="1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1"/>
      <c r="E837" s="1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1"/>
      <c r="E838" s="1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1"/>
      <c r="E839" s="1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1"/>
      <c r="E840" s="1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1"/>
      <c r="E841" s="1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1"/>
      <c r="E842" s="1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1"/>
      <c r="E843" s="1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1"/>
      <c r="E844" s="1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1"/>
      <c r="E845" s="1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1"/>
      <c r="E846" s="1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1"/>
      <c r="E847" s="1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1"/>
      <c r="E848" s="1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1"/>
      <c r="E849" s="1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1"/>
      <c r="E850" s="1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1"/>
      <c r="E851" s="1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1"/>
      <c r="E852" s="1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1"/>
      <c r="E853" s="1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1"/>
      <c r="E854" s="1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1"/>
      <c r="E855" s="1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1"/>
      <c r="E856" s="1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1"/>
      <c r="E857" s="1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1"/>
      <c r="E858" s="1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1"/>
      <c r="E859" s="1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1"/>
      <c r="E860" s="1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1"/>
      <c r="E861" s="1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1"/>
      <c r="E862" s="1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1"/>
      <c r="E863" s="1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1"/>
      <c r="E864" s="1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1"/>
      <c r="E865" s="1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1"/>
      <c r="E866" s="1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1"/>
      <c r="E867" s="1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1"/>
      <c r="E868" s="1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1"/>
      <c r="E869" s="1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1"/>
      <c r="E870" s="1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1"/>
      <c r="E871" s="1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1"/>
      <c r="E872" s="1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1"/>
      <c r="E873" s="1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1"/>
      <c r="E874" s="1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1"/>
      <c r="E875" s="1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1"/>
      <c r="E876" s="1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1"/>
      <c r="E877" s="1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1"/>
      <c r="E878" s="1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1"/>
      <c r="E879" s="1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1"/>
      <c r="E880" s="1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1"/>
      <c r="E881" s="1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1"/>
      <c r="E882" s="1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1"/>
      <c r="E883" s="1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1"/>
      <c r="E884" s="1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1"/>
      <c r="E885" s="1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1"/>
      <c r="E886" s="1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1"/>
      <c r="E887" s="1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1"/>
      <c r="E888" s="1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1"/>
      <c r="E889" s="1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1"/>
      <c r="E890" s="1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1"/>
      <c r="E891" s="1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1"/>
      <c r="E892" s="1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1"/>
      <c r="E893" s="1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1"/>
      <c r="E894" s="1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1"/>
      <c r="E895" s="1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1"/>
      <c r="E896" s="1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1"/>
      <c r="E897" s="1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1"/>
      <c r="E898" s="1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1"/>
      <c r="E899" s="1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1"/>
      <c r="E900" s="1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1"/>
      <c r="E901" s="1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1"/>
      <c r="E902" s="1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1"/>
      <c r="E903" s="1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1"/>
      <c r="E904" s="1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1"/>
      <c r="E905" s="1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1"/>
      <c r="E906" s="1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1"/>
      <c r="E907" s="1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1"/>
      <c r="E908" s="1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1"/>
      <c r="E909" s="1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1"/>
      <c r="E910" s="1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1"/>
      <c r="E911" s="1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1"/>
      <c r="E912" s="1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1"/>
      <c r="E913" s="1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1"/>
      <c r="E914" s="1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1"/>
      <c r="E915" s="1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1"/>
      <c r="E916" s="1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1"/>
      <c r="E917" s="1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1"/>
      <c r="E918" s="1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1"/>
      <c r="E919" s="1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1"/>
      <c r="E920" s="1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1"/>
      <c r="E921" s="1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1"/>
      <c r="E922" s="1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1"/>
      <c r="E923" s="1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1"/>
      <c r="E924" s="1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1"/>
      <c r="E925" s="1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1"/>
      <c r="E926" s="1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1"/>
      <c r="E927" s="1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1"/>
      <c r="E928" s="1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1"/>
      <c r="E929" s="1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1"/>
      <c r="E930" s="1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1"/>
      <c r="E931" s="1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1"/>
      <c r="E932" s="1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1"/>
      <c r="E933" s="1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1"/>
      <c r="E934" s="1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1"/>
      <c r="E935" s="1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1"/>
      <c r="E936" s="1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1"/>
      <c r="E937" s="1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1"/>
      <c r="E938" s="1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1"/>
      <c r="E939" s="1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1"/>
      <c r="E940" s="1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1"/>
      <c r="E941" s="1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1"/>
      <c r="E942" s="1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1"/>
      <c r="E943" s="1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1"/>
      <c r="E944" s="1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1"/>
      <c r="E945" s="1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1"/>
      <c r="E946" s="1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1"/>
      <c r="E947" s="1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1"/>
      <c r="E948" s="1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1"/>
      <c r="E949" s="1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1"/>
      <c r="E950" s="1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1"/>
      <c r="E951" s="1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1"/>
      <c r="E952" s="1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1"/>
      <c r="E953" s="1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1"/>
      <c r="E954" s="1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1"/>
      <c r="E955" s="1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1"/>
      <c r="E956" s="1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1"/>
      <c r="E957" s="1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1"/>
      <c r="E958" s="1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1"/>
      <c r="E959" s="1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1"/>
      <c r="E960" s="1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1"/>
      <c r="E961" s="1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1"/>
      <c r="E962" s="1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1"/>
      <c r="E963" s="1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1"/>
      <c r="E964" s="1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1"/>
      <c r="E965" s="1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1"/>
      <c r="E966" s="1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1"/>
      <c r="E967" s="1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1"/>
      <c r="E968" s="1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1"/>
      <c r="E969" s="1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1"/>
      <c r="E970" s="1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1"/>
      <c r="E971" s="1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1"/>
      <c r="E972" s="1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1"/>
      <c r="E973" s="1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1"/>
      <c r="E974" s="1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1"/>
      <c r="E975" s="1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1"/>
      <c r="E976" s="1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1"/>
      <c r="E977" s="1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1"/>
      <c r="E978" s="1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1"/>
      <c r="E979" s="1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1"/>
      <c r="E980" s="1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1"/>
      <c r="E981" s="1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1"/>
      <c r="E982" s="1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1"/>
      <c r="E983" s="1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1"/>
      <c r="E984" s="1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1"/>
      <c r="E985" s="1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1"/>
      <c r="E986" s="1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1"/>
      <c r="E987" s="1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1"/>
      <c r="E988" s="1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1"/>
      <c r="E989" s="1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1"/>
      <c r="E990" s="1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1"/>
      <c r="E991" s="1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1"/>
      <c r="E992" s="1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1"/>
      <c r="E993" s="1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1"/>
      <c r="E994" s="1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1"/>
      <c r="E995" s="1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1"/>
      <c r="E996" s="1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1"/>
      <c r="E997" s="1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1"/>
      <c r="E998" s="1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1"/>
      <c r="E999" s="1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1"/>
      <c r="E1000" s="1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1"/>
      <c r="E1001" s="1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1"/>
      <c r="E1002" s="1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1"/>
      <c r="E1003" s="1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1"/>
      <c r="E1004" s="1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">
      <c r="A1005" s="1"/>
      <c r="B1005" s="1"/>
      <c r="C1005" s="1"/>
      <c r="D1005" s="11"/>
      <c r="E1005" s="1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">
      <c r="A1006" s="1"/>
      <c r="B1006" s="1"/>
      <c r="C1006" s="1"/>
      <c r="D1006" s="11"/>
      <c r="E1006" s="11"/>
      <c r="F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">
      <c r="F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">
      <c r="F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6:26" ht="13">
      <c r="F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6:26" ht="13">
      <c r="F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129">
    <mergeCell ref="G18:I18"/>
    <mergeCell ref="J18:K18"/>
    <mergeCell ref="G14:K14"/>
    <mergeCell ref="G15:I15"/>
    <mergeCell ref="J15:K15"/>
    <mergeCell ref="G16:I16"/>
    <mergeCell ref="J16:K16"/>
    <mergeCell ref="G17:I17"/>
    <mergeCell ref="J17:K17"/>
    <mergeCell ref="B1:D1"/>
    <mergeCell ref="B2:D2"/>
    <mergeCell ref="B3:D3"/>
    <mergeCell ref="A5:K5"/>
    <mergeCell ref="A6:E6"/>
    <mergeCell ref="G6:K6"/>
    <mergeCell ref="G7:K7"/>
    <mergeCell ref="G9:I9"/>
    <mergeCell ref="J9:K9"/>
    <mergeCell ref="A7:E7"/>
    <mergeCell ref="A8:C8"/>
    <mergeCell ref="D8:E8"/>
    <mergeCell ref="G8:I8"/>
    <mergeCell ref="J8:K8"/>
    <mergeCell ref="A9:C9"/>
    <mergeCell ref="D9:E9"/>
    <mergeCell ref="A10:C10"/>
    <mergeCell ref="D10:E10"/>
    <mergeCell ref="G10:I10"/>
    <mergeCell ref="J10:K10"/>
    <mergeCell ref="D11:E11"/>
    <mergeCell ref="G11:I11"/>
    <mergeCell ref="J11:K11"/>
    <mergeCell ref="A11:C11"/>
    <mergeCell ref="A12:C12"/>
    <mergeCell ref="D12:E12"/>
    <mergeCell ref="G12:I12"/>
    <mergeCell ref="J12:K12"/>
    <mergeCell ref="D13:E13"/>
    <mergeCell ref="G13:K13"/>
    <mergeCell ref="A13:C13"/>
    <mergeCell ref="A14:E14"/>
    <mergeCell ref="A15:C15"/>
    <mergeCell ref="D15:E15"/>
    <mergeCell ref="A16:C16"/>
    <mergeCell ref="D16:E16"/>
    <mergeCell ref="D17:E17"/>
    <mergeCell ref="A17:C17"/>
    <mergeCell ref="A18:C18"/>
    <mergeCell ref="D18:E18"/>
    <mergeCell ref="A19:C19"/>
    <mergeCell ref="D19:E19"/>
    <mergeCell ref="G19:I19"/>
    <mergeCell ref="J19:K19"/>
    <mergeCell ref="A28:C28"/>
    <mergeCell ref="D28:E28"/>
    <mergeCell ref="G28:H28"/>
    <mergeCell ref="G22:I22"/>
    <mergeCell ref="J22:K22"/>
    <mergeCell ref="A20:C20"/>
    <mergeCell ref="D20:E20"/>
    <mergeCell ref="G20:K20"/>
    <mergeCell ref="A21:E21"/>
    <mergeCell ref="G21:K21"/>
    <mergeCell ref="A22:C22"/>
    <mergeCell ref="D22:E22"/>
    <mergeCell ref="G25:K25"/>
    <mergeCell ref="G26:K26"/>
    <mergeCell ref="G27:I27"/>
    <mergeCell ref="A23:C23"/>
    <mergeCell ref="D23:E23"/>
    <mergeCell ref="G23:I23"/>
    <mergeCell ref="A29:C29"/>
    <mergeCell ref="D29:E29"/>
    <mergeCell ref="G29:H29"/>
    <mergeCell ref="D30:E30"/>
    <mergeCell ref="A30:C30"/>
    <mergeCell ref="A31:E31"/>
    <mergeCell ref="G31:H31"/>
    <mergeCell ref="A32:C32"/>
    <mergeCell ref="D32:E32"/>
    <mergeCell ref="A33:C33"/>
    <mergeCell ref="D33:E33"/>
    <mergeCell ref="D36:E36"/>
    <mergeCell ref="G36:I36"/>
    <mergeCell ref="A34:C34"/>
    <mergeCell ref="D34:E34"/>
    <mergeCell ref="G34:K34"/>
    <mergeCell ref="A35:C35"/>
    <mergeCell ref="D35:E35"/>
    <mergeCell ref="G35:J35"/>
    <mergeCell ref="A36:C36"/>
    <mergeCell ref="A43:C43"/>
    <mergeCell ref="D43:E43"/>
    <mergeCell ref="A37:C37"/>
    <mergeCell ref="D37:E37"/>
    <mergeCell ref="G37:I37"/>
    <mergeCell ref="A38:E38"/>
    <mergeCell ref="G38:I38"/>
    <mergeCell ref="D39:E39"/>
    <mergeCell ref="G39:K39"/>
    <mergeCell ref="A39:C39"/>
    <mergeCell ref="A40:C40"/>
    <mergeCell ref="D40:E40"/>
    <mergeCell ref="G40:I40"/>
    <mergeCell ref="J40:K40"/>
    <mergeCell ref="A27:C27"/>
    <mergeCell ref="D27:E27"/>
    <mergeCell ref="G32:H32"/>
    <mergeCell ref="G33:H33"/>
    <mergeCell ref="A44:C44"/>
    <mergeCell ref="D44:E44"/>
    <mergeCell ref="J23:K23"/>
    <mergeCell ref="D24:E24"/>
    <mergeCell ref="G24:I24"/>
    <mergeCell ref="J24:K24"/>
    <mergeCell ref="A24:C24"/>
    <mergeCell ref="A25:C25"/>
    <mergeCell ref="D25:E25"/>
    <mergeCell ref="A26:C26"/>
    <mergeCell ref="D26:E26"/>
    <mergeCell ref="A41:C41"/>
    <mergeCell ref="D41:E41"/>
    <mergeCell ref="G43:I43"/>
    <mergeCell ref="J43:K43"/>
    <mergeCell ref="G41:I41"/>
    <mergeCell ref="J41:K41"/>
    <mergeCell ref="A42:C42"/>
    <mergeCell ref="D42:E42"/>
    <mergeCell ref="G42:I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1"/>
  <sheetViews>
    <sheetView zoomScale="138" workbookViewId="0">
      <selection activeCell="B5" sqref="B5:X5"/>
    </sheetView>
  </sheetViews>
  <sheetFormatPr baseColWidth="10" defaultColWidth="12.6640625" defaultRowHeight="15.75" customHeight="1"/>
  <cols>
    <col min="1" max="1" width="2.6640625" customWidth="1"/>
    <col min="2" max="2" width="43.5" customWidth="1"/>
    <col min="3" max="3" width="12.1640625" customWidth="1"/>
  </cols>
  <sheetData>
    <row r="1" spans="1:27" ht="15.75" customHeight="1">
      <c r="A1" s="17"/>
      <c r="B1" s="162" t="str">
        <f>Revenue!A1</f>
        <v>Project Name</v>
      </c>
      <c r="C1" s="159">
        <f>Revenue!B1</f>
        <v>0</v>
      </c>
      <c r="D1" s="54"/>
      <c r="E1" s="60">
        <f>Revenue!D1</f>
        <v>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7"/>
      <c r="Z1" s="17"/>
      <c r="AA1" s="17"/>
    </row>
    <row r="2" spans="1:27" ht="15.75" customHeight="1">
      <c r="A2" s="17"/>
      <c r="B2" s="163" t="str">
        <f>Revenue!A2</f>
        <v>Address</v>
      </c>
      <c r="C2" s="36">
        <f>Revenue!B2</f>
        <v>0</v>
      </c>
      <c r="D2" s="56"/>
      <c r="E2" s="60">
        <f>Revenue!D2</f>
        <v>0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7"/>
      <c r="Z2" s="17"/>
      <c r="AA2" s="17"/>
    </row>
    <row r="3" spans="1:27" ht="15.75" customHeight="1">
      <c r="A3" s="17"/>
      <c r="B3" s="171" t="str">
        <f>Revenue!A3</f>
        <v>Date</v>
      </c>
      <c r="C3" s="172">
        <f>Revenue!B3</f>
        <v>0</v>
      </c>
      <c r="D3" s="68"/>
      <c r="E3" s="60">
        <f>Revenue!D3</f>
        <v>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17"/>
      <c r="Z3" s="17"/>
      <c r="AA3" s="17"/>
    </row>
    <row r="4" spans="1:27" ht="15.75" customHeight="1">
      <c r="A4" s="17"/>
      <c r="B4" s="72"/>
      <c r="C4" s="173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17"/>
      <c r="Z4" s="17"/>
      <c r="AA4" s="17"/>
    </row>
    <row r="5" spans="1:27" ht="15.75" customHeight="1">
      <c r="A5" s="17"/>
      <c r="B5" s="195" t="s">
        <v>182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  <c r="Y5" s="17"/>
      <c r="Z5" s="17"/>
      <c r="AA5" s="17"/>
    </row>
    <row r="6" spans="1:27" ht="15.75" customHeight="1">
      <c r="A6" s="17"/>
      <c r="B6" s="49"/>
      <c r="C6" s="30" t="s">
        <v>183</v>
      </c>
      <c r="D6" s="31" t="s">
        <v>184</v>
      </c>
      <c r="E6" s="31" t="s">
        <v>185</v>
      </c>
      <c r="F6" s="31" t="s">
        <v>186</v>
      </c>
      <c r="G6" s="31" t="s">
        <v>187</v>
      </c>
      <c r="H6" s="31" t="s">
        <v>188</v>
      </c>
      <c r="I6" s="31" t="s">
        <v>189</v>
      </c>
      <c r="J6" s="31" t="s">
        <v>190</v>
      </c>
      <c r="K6" s="31" t="s">
        <v>191</v>
      </c>
      <c r="L6" s="31" t="s">
        <v>192</v>
      </c>
      <c r="M6" s="31" t="s">
        <v>193</v>
      </c>
      <c r="N6" s="31" t="s">
        <v>194</v>
      </c>
      <c r="O6" s="31" t="s">
        <v>195</v>
      </c>
      <c r="P6" s="31" t="s">
        <v>196</v>
      </c>
      <c r="Q6" s="31" t="s">
        <v>197</v>
      </c>
      <c r="R6" s="31" t="s">
        <v>198</v>
      </c>
      <c r="S6" s="31" t="s">
        <v>199</v>
      </c>
      <c r="T6" s="31" t="s">
        <v>200</v>
      </c>
      <c r="U6" s="31" t="s">
        <v>201</v>
      </c>
      <c r="V6" s="31" t="s">
        <v>202</v>
      </c>
      <c r="W6" s="31" t="s">
        <v>203</v>
      </c>
      <c r="X6" s="165" t="s">
        <v>204</v>
      </c>
      <c r="Y6" s="17"/>
      <c r="Z6" s="17"/>
      <c r="AA6" s="17"/>
    </row>
    <row r="7" spans="1:27" ht="15.75" customHeight="1">
      <c r="A7" s="17"/>
      <c r="B7" s="105" t="str">
        <f>Operations!B6</f>
        <v>Development Income</v>
      </c>
      <c r="C7" s="29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61"/>
      <c r="Y7" s="17"/>
      <c r="Z7" s="17"/>
      <c r="AA7" s="17"/>
    </row>
    <row r="8" spans="1:27" ht="15.75" customHeight="1">
      <c r="A8" s="17"/>
      <c r="B8" s="49" t="str">
        <f>Operations!B7</f>
        <v>Annual Gross Residential Rental Income</v>
      </c>
      <c r="C8" s="32">
        <v>0.02</v>
      </c>
      <c r="D8" s="24">
        <f>Operations!C7</f>
        <v>0</v>
      </c>
      <c r="E8" s="24">
        <f t="shared" ref="E8:X8" si="0">D8*(1+$C8)</f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166">
        <f t="shared" si="0"/>
        <v>0</v>
      </c>
      <c r="Y8" s="17"/>
      <c r="Z8" s="17"/>
      <c r="AA8" s="17"/>
    </row>
    <row r="9" spans="1:27" ht="15.75" customHeight="1">
      <c r="A9" s="17"/>
      <c r="B9" s="49" t="str">
        <f>Operations!B8</f>
        <v>Annual Gross Commercial Income</v>
      </c>
      <c r="C9" s="32">
        <v>0.02</v>
      </c>
      <c r="D9" s="24">
        <f>Operations!C8</f>
        <v>0</v>
      </c>
      <c r="E9" s="24">
        <f t="shared" ref="E9:X9" si="1">D9*(1+$C9)</f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4">
        <f t="shared" si="1"/>
        <v>0</v>
      </c>
      <c r="Q9" s="24">
        <f t="shared" si="1"/>
        <v>0</v>
      </c>
      <c r="R9" s="24">
        <f t="shared" si="1"/>
        <v>0</v>
      </c>
      <c r="S9" s="24">
        <f t="shared" si="1"/>
        <v>0</v>
      </c>
      <c r="T9" s="24">
        <f t="shared" si="1"/>
        <v>0</v>
      </c>
      <c r="U9" s="24">
        <f t="shared" si="1"/>
        <v>0</v>
      </c>
      <c r="V9" s="24">
        <f t="shared" si="1"/>
        <v>0</v>
      </c>
      <c r="W9" s="24">
        <f t="shared" si="1"/>
        <v>0</v>
      </c>
      <c r="X9" s="166">
        <f t="shared" si="1"/>
        <v>0</v>
      </c>
      <c r="Y9" s="17"/>
      <c r="Z9" s="17"/>
      <c r="AA9" s="17"/>
    </row>
    <row r="10" spans="1:27" ht="15.75" customHeight="1">
      <c r="A10" s="17"/>
      <c r="B10" s="49" t="str">
        <f>Operations!B9</f>
        <v>Annual Gross Hospitality Room &amp; Related Income</v>
      </c>
      <c r="C10" s="32">
        <v>2.5000000000000001E-2</v>
      </c>
      <c r="D10" s="24">
        <f>Operations!C9</f>
        <v>0</v>
      </c>
      <c r="E10" s="24">
        <f t="shared" ref="E10:X10" si="2">D10*(1+$C10)</f>
        <v>0</v>
      </c>
      <c r="F10" s="24">
        <f t="shared" si="2"/>
        <v>0</v>
      </c>
      <c r="G10" s="24">
        <f t="shared" si="2"/>
        <v>0</v>
      </c>
      <c r="H10" s="24">
        <f t="shared" si="2"/>
        <v>0</v>
      </c>
      <c r="I10" s="24">
        <f t="shared" si="2"/>
        <v>0</v>
      </c>
      <c r="J10" s="24">
        <f t="shared" si="2"/>
        <v>0</v>
      </c>
      <c r="K10" s="24">
        <f t="shared" si="2"/>
        <v>0</v>
      </c>
      <c r="L10" s="24">
        <f t="shared" si="2"/>
        <v>0</v>
      </c>
      <c r="M10" s="24">
        <f t="shared" si="2"/>
        <v>0</v>
      </c>
      <c r="N10" s="24">
        <f t="shared" si="2"/>
        <v>0</v>
      </c>
      <c r="O10" s="24">
        <f t="shared" si="2"/>
        <v>0</v>
      </c>
      <c r="P10" s="24">
        <f t="shared" si="2"/>
        <v>0</v>
      </c>
      <c r="Q10" s="24">
        <f t="shared" si="2"/>
        <v>0</v>
      </c>
      <c r="R10" s="24">
        <f t="shared" si="2"/>
        <v>0</v>
      </c>
      <c r="S10" s="24">
        <f t="shared" si="2"/>
        <v>0</v>
      </c>
      <c r="T10" s="24">
        <f t="shared" si="2"/>
        <v>0</v>
      </c>
      <c r="U10" s="24">
        <f t="shared" si="2"/>
        <v>0</v>
      </c>
      <c r="V10" s="24">
        <f t="shared" si="2"/>
        <v>0</v>
      </c>
      <c r="W10" s="24">
        <f t="shared" si="2"/>
        <v>0</v>
      </c>
      <c r="X10" s="166">
        <f t="shared" si="2"/>
        <v>0</v>
      </c>
      <c r="Y10" s="17"/>
      <c r="Z10" s="17"/>
      <c r="AA10" s="17"/>
    </row>
    <row r="11" spans="1:27" ht="15.75" customHeight="1">
      <c r="A11" s="17"/>
      <c r="B11" s="49" t="str">
        <f>Operations!B10</f>
        <v>Annual Gross Hospitality Other Income</v>
      </c>
      <c r="C11" s="32">
        <v>2.5000000000000001E-2</v>
      </c>
      <c r="D11" s="24">
        <f>Operations!C10</f>
        <v>0</v>
      </c>
      <c r="E11" s="24">
        <f t="shared" ref="E11:X11" si="3">D11*(1+$C11)</f>
        <v>0</v>
      </c>
      <c r="F11" s="24">
        <f t="shared" si="3"/>
        <v>0</v>
      </c>
      <c r="G11" s="24">
        <f t="shared" si="3"/>
        <v>0</v>
      </c>
      <c r="H11" s="24">
        <f t="shared" si="3"/>
        <v>0</v>
      </c>
      <c r="I11" s="24">
        <f t="shared" si="3"/>
        <v>0</v>
      </c>
      <c r="J11" s="24">
        <f t="shared" si="3"/>
        <v>0</v>
      </c>
      <c r="K11" s="24">
        <f t="shared" si="3"/>
        <v>0</v>
      </c>
      <c r="L11" s="24">
        <f t="shared" si="3"/>
        <v>0</v>
      </c>
      <c r="M11" s="24">
        <f t="shared" si="3"/>
        <v>0</v>
      </c>
      <c r="N11" s="24">
        <f t="shared" si="3"/>
        <v>0</v>
      </c>
      <c r="O11" s="24">
        <f t="shared" si="3"/>
        <v>0</v>
      </c>
      <c r="P11" s="24">
        <f t="shared" si="3"/>
        <v>0</v>
      </c>
      <c r="Q11" s="24">
        <f t="shared" si="3"/>
        <v>0</v>
      </c>
      <c r="R11" s="24">
        <f t="shared" si="3"/>
        <v>0</v>
      </c>
      <c r="S11" s="24">
        <f t="shared" si="3"/>
        <v>0</v>
      </c>
      <c r="T11" s="24">
        <f t="shared" si="3"/>
        <v>0</v>
      </c>
      <c r="U11" s="24">
        <f t="shared" si="3"/>
        <v>0</v>
      </c>
      <c r="V11" s="24">
        <f t="shared" si="3"/>
        <v>0</v>
      </c>
      <c r="W11" s="24">
        <f t="shared" si="3"/>
        <v>0</v>
      </c>
      <c r="X11" s="166">
        <f t="shared" si="3"/>
        <v>0</v>
      </c>
      <c r="Y11" s="17"/>
      <c r="Z11" s="17"/>
      <c r="AA11" s="17"/>
    </row>
    <row r="12" spans="1:27" ht="15.75" customHeight="1">
      <c r="A12" s="17"/>
      <c r="B12" s="49" t="str">
        <f>Operations!B11</f>
        <v>Annual Gross Parking Income</v>
      </c>
      <c r="C12" s="32">
        <v>0.02</v>
      </c>
      <c r="D12" s="24">
        <f>Operations!C11</f>
        <v>0</v>
      </c>
      <c r="E12" s="24">
        <f t="shared" ref="E12:X12" si="4">D12*(1+$C12)</f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166">
        <f t="shared" si="4"/>
        <v>0</v>
      </c>
      <c r="Y12" s="17"/>
      <c r="Z12" s="17"/>
      <c r="AA12" s="17"/>
    </row>
    <row r="13" spans="1:27" ht="15.75" customHeight="1">
      <c r="A13" s="17"/>
      <c r="B13" s="49" t="str">
        <f>Operations!B12</f>
        <v>Annual Other Income</v>
      </c>
      <c r="C13" s="32">
        <v>0.02</v>
      </c>
      <c r="D13" s="24">
        <f>Operations!C12</f>
        <v>0</v>
      </c>
      <c r="E13" s="24">
        <f t="shared" ref="E13:X13" si="5">D13*(1+$C13)</f>
        <v>0</v>
      </c>
      <c r="F13" s="24">
        <f t="shared" si="5"/>
        <v>0</v>
      </c>
      <c r="G13" s="24">
        <f t="shared" si="5"/>
        <v>0</v>
      </c>
      <c r="H13" s="24">
        <f t="shared" si="5"/>
        <v>0</v>
      </c>
      <c r="I13" s="24">
        <f t="shared" si="5"/>
        <v>0</v>
      </c>
      <c r="J13" s="24">
        <f t="shared" si="5"/>
        <v>0</v>
      </c>
      <c r="K13" s="24">
        <f t="shared" si="5"/>
        <v>0</v>
      </c>
      <c r="L13" s="24">
        <f t="shared" si="5"/>
        <v>0</v>
      </c>
      <c r="M13" s="24">
        <f t="shared" si="5"/>
        <v>0</v>
      </c>
      <c r="N13" s="24">
        <f t="shared" si="5"/>
        <v>0</v>
      </c>
      <c r="O13" s="24">
        <f t="shared" si="5"/>
        <v>0</v>
      </c>
      <c r="P13" s="24">
        <f t="shared" si="5"/>
        <v>0</v>
      </c>
      <c r="Q13" s="24">
        <f t="shared" si="5"/>
        <v>0</v>
      </c>
      <c r="R13" s="24">
        <f t="shared" si="5"/>
        <v>0</v>
      </c>
      <c r="S13" s="24">
        <f t="shared" si="5"/>
        <v>0</v>
      </c>
      <c r="T13" s="24">
        <f t="shared" si="5"/>
        <v>0</v>
      </c>
      <c r="U13" s="24">
        <f t="shared" si="5"/>
        <v>0</v>
      </c>
      <c r="V13" s="24">
        <f t="shared" si="5"/>
        <v>0</v>
      </c>
      <c r="W13" s="24">
        <f t="shared" si="5"/>
        <v>0</v>
      </c>
      <c r="X13" s="166">
        <f t="shared" si="5"/>
        <v>0</v>
      </c>
      <c r="Y13" s="17"/>
      <c r="Z13" s="17"/>
      <c r="AA13" s="17"/>
    </row>
    <row r="14" spans="1:27" ht="15.75" customHeight="1">
      <c r="A14" s="10"/>
      <c r="B14" s="105" t="str">
        <f>Operations!B13</f>
        <v>Gross Income</v>
      </c>
      <c r="C14" s="33"/>
      <c r="D14" s="26">
        <f>Operations!C13</f>
        <v>0</v>
      </c>
      <c r="E14" s="26">
        <f t="shared" ref="E14:X14" si="6">SUM(E8:E13)</f>
        <v>0</v>
      </c>
      <c r="F14" s="26">
        <f t="shared" si="6"/>
        <v>0</v>
      </c>
      <c r="G14" s="26">
        <f t="shared" si="6"/>
        <v>0</v>
      </c>
      <c r="H14" s="26">
        <f t="shared" si="6"/>
        <v>0</v>
      </c>
      <c r="I14" s="26">
        <f t="shared" si="6"/>
        <v>0</v>
      </c>
      <c r="J14" s="26">
        <f t="shared" si="6"/>
        <v>0</v>
      </c>
      <c r="K14" s="26">
        <f t="shared" si="6"/>
        <v>0</v>
      </c>
      <c r="L14" s="26">
        <f t="shared" si="6"/>
        <v>0</v>
      </c>
      <c r="M14" s="26">
        <f t="shared" si="6"/>
        <v>0</v>
      </c>
      <c r="N14" s="26">
        <f t="shared" si="6"/>
        <v>0</v>
      </c>
      <c r="O14" s="26">
        <f t="shared" si="6"/>
        <v>0</v>
      </c>
      <c r="P14" s="26">
        <f t="shared" si="6"/>
        <v>0</v>
      </c>
      <c r="Q14" s="26">
        <f t="shared" si="6"/>
        <v>0</v>
      </c>
      <c r="R14" s="26">
        <f t="shared" si="6"/>
        <v>0</v>
      </c>
      <c r="S14" s="26">
        <f t="shared" si="6"/>
        <v>0</v>
      </c>
      <c r="T14" s="26">
        <f t="shared" si="6"/>
        <v>0</v>
      </c>
      <c r="U14" s="26">
        <f t="shared" si="6"/>
        <v>0</v>
      </c>
      <c r="V14" s="26">
        <f t="shared" si="6"/>
        <v>0</v>
      </c>
      <c r="W14" s="26">
        <f t="shared" si="6"/>
        <v>0</v>
      </c>
      <c r="X14" s="167">
        <f t="shared" si="6"/>
        <v>0</v>
      </c>
      <c r="Y14" s="10"/>
      <c r="Z14" s="10"/>
      <c r="AA14" s="10"/>
    </row>
    <row r="15" spans="1:27" ht="15.75" customHeight="1">
      <c r="A15" s="17"/>
      <c r="B15" s="49" t="str">
        <f>Operations!B14</f>
        <v xml:space="preserve">Vacancy Loss </v>
      </c>
      <c r="C15" s="29"/>
      <c r="D15" s="24">
        <f>D14*-(1*Revenue!$L$7)</f>
        <v>0</v>
      </c>
      <c r="E15" s="24">
        <f>E14*-(1*Revenue!$L$7)</f>
        <v>0</v>
      </c>
      <c r="F15" s="24">
        <f>F14*-(1*Revenue!$L$7)</f>
        <v>0</v>
      </c>
      <c r="G15" s="24">
        <f>G14*-(1*Revenue!$L$7)</f>
        <v>0</v>
      </c>
      <c r="H15" s="24">
        <f>H14*-(1*Revenue!$L$7)</f>
        <v>0</v>
      </c>
      <c r="I15" s="24">
        <f>I14*-(1*Revenue!$L$7)</f>
        <v>0</v>
      </c>
      <c r="J15" s="24">
        <f>J14*-(1*Revenue!$L$7)</f>
        <v>0</v>
      </c>
      <c r="K15" s="24">
        <f>K14*-(1*Revenue!$L$7)</f>
        <v>0</v>
      </c>
      <c r="L15" s="24">
        <f>L14*-(1*Revenue!$L$7)</f>
        <v>0</v>
      </c>
      <c r="M15" s="24">
        <f>M14*-(1*Revenue!$L$7)</f>
        <v>0</v>
      </c>
      <c r="N15" s="24">
        <f>N14*-(1*Revenue!$L$7)</f>
        <v>0</v>
      </c>
      <c r="O15" s="24">
        <f>O14*-(1*Revenue!$L$7)</f>
        <v>0</v>
      </c>
      <c r="P15" s="24">
        <f>P14*-(1*Revenue!$L$7)</f>
        <v>0</v>
      </c>
      <c r="Q15" s="24">
        <f>Q14*-(1*Revenue!$L$7)</f>
        <v>0</v>
      </c>
      <c r="R15" s="24">
        <f>R14*-(1*Revenue!$L$7)</f>
        <v>0</v>
      </c>
      <c r="S15" s="24">
        <f>S14*-(1*Revenue!$L$7)</f>
        <v>0</v>
      </c>
      <c r="T15" s="24">
        <f>T14*-(1*Revenue!$L$7)</f>
        <v>0</v>
      </c>
      <c r="U15" s="24">
        <f>U14*-(1*Revenue!$L$7)</f>
        <v>0</v>
      </c>
      <c r="V15" s="24">
        <f>V14*-(1*Revenue!$L$7)</f>
        <v>0</v>
      </c>
      <c r="W15" s="24">
        <f>W14*-(1*Revenue!$L$7)</f>
        <v>0</v>
      </c>
      <c r="X15" s="24">
        <f>X14*-(1*Revenue!$L$7)</f>
        <v>0</v>
      </c>
      <c r="Y15" s="17"/>
      <c r="Z15" s="17"/>
      <c r="AA15" s="17"/>
    </row>
    <row r="16" spans="1:27" ht="15.75" customHeight="1">
      <c r="A16" s="10"/>
      <c r="B16" s="105" t="str">
        <f>Operations!B15</f>
        <v>Net Income Potential</v>
      </c>
      <c r="C16" s="33"/>
      <c r="D16" s="26">
        <f>Operations!C15</f>
        <v>0</v>
      </c>
      <c r="E16" s="26">
        <f t="shared" ref="E16:X16" si="7">E14+E15</f>
        <v>0</v>
      </c>
      <c r="F16" s="26">
        <f t="shared" si="7"/>
        <v>0</v>
      </c>
      <c r="G16" s="26">
        <f t="shared" si="7"/>
        <v>0</v>
      </c>
      <c r="H16" s="26">
        <f t="shared" si="7"/>
        <v>0</v>
      </c>
      <c r="I16" s="26">
        <f t="shared" si="7"/>
        <v>0</v>
      </c>
      <c r="J16" s="26">
        <f t="shared" si="7"/>
        <v>0</v>
      </c>
      <c r="K16" s="26">
        <f t="shared" si="7"/>
        <v>0</v>
      </c>
      <c r="L16" s="26">
        <f t="shared" si="7"/>
        <v>0</v>
      </c>
      <c r="M16" s="26">
        <f t="shared" si="7"/>
        <v>0</v>
      </c>
      <c r="N16" s="26">
        <f t="shared" si="7"/>
        <v>0</v>
      </c>
      <c r="O16" s="26">
        <f t="shared" si="7"/>
        <v>0</v>
      </c>
      <c r="P16" s="26">
        <f t="shared" si="7"/>
        <v>0</v>
      </c>
      <c r="Q16" s="26">
        <f t="shared" si="7"/>
        <v>0</v>
      </c>
      <c r="R16" s="26">
        <f t="shared" si="7"/>
        <v>0</v>
      </c>
      <c r="S16" s="26">
        <f t="shared" si="7"/>
        <v>0</v>
      </c>
      <c r="T16" s="26">
        <f t="shared" si="7"/>
        <v>0</v>
      </c>
      <c r="U16" s="26">
        <f t="shared" si="7"/>
        <v>0</v>
      </c>
      <c r="V16" s="26">
        <f t="shared" si="7"/>
        <v>0</v>
      </c>
      <c r="W16" s="26">
        <f t="shared" si="7"/>
        <v>0</v>
      </c>
      <c r="X16" s="26">
        <f t="shared" si="7"/>
        <v>0</v>
      </c>
      <c r="Y16" s="10"/>
      <c r="Z16" s="10"/>
      <c r="AA16" s="10"/>
    </row>
    <row r="17" spans="1:27" ht="15.75" customHeight="1">
      <c r="A17" s="17"/>
      <c r="B17" s="49">
        <f>Operations!B16</f>
        <v>0</v>
      </c>
      <c r="C17" s="29"/>
      <c r="D17" s="24">
        <f>Operations!C16</f>
        <v>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61"/>
      <c r="Y17" s="17"/>
      <c r="Z17" s="17"/>
      <c r="AA17" s="17"/>
    </row>
    <row r="18" spans="1:27" ht="15.75" customHeight="1">
      <c r="A18" s="17"/>
      <c r="B18" s="105" t="str">
        <f>Operations!B17</f>
        <v>Management Expenses</v>
      </c>
      <c r="C18" s="29"/>
      <c r="D18" s="24">
        <f>Operations!C17</f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61"/>
      <c r="Y18" s="17"/>
      <c r="Z18" s="17"/>
      <c r="AA18" s="17"/>
    </row>
    <row r="19" spans="1:27" ht="15.75" customHeight="1">
      <c r="A19" s="17"/>
      <c r="B19" s="49" t="str">
        <f>Operations!B18</f>
        <v>Management Fee</v>
      </c>
      <c r="C19" s="32">
        <v>1.4999999999999999E-2</v>
      </c>
      <c r="D19" s="24">
        <f>Operations!C18</f>
        <v>0</v>
      </c>
      <c r="E19" s="24">
        <f t="shared" ref="E19:X19" si="8">D19*(1+$C10)</f>
        <v>0</v>
      </c>
      <c r="F19" s="24">
        <f t="shared" si="8"/>
        <v>0</v>
      </c>
      <c r="G19" s="24">
        <f t="shared" si="8"/>
        <v>0</v>
      </c>
      <c r="H19" s="24">
        <f t="shared" si="8"/>
        <v>0</v>
      </c>
      <c r="I19" s="24">
        <f t="shared" si="8"/>
        <v>0</v>
      </c>
      <c r="J19" s="24">
        <f t="shared" si="8"/>
        <v>0</v>
      </c>
      <c r="K19" s="24">
        <f t="shared" si="8"/>
        <v>0</v>
      </c>
      <c r="L19" s="24">
        <f t="shared" si="8"/>
        <v>0</v>
      </c>
      <c r="M19" s="24">
        <f t="shared" si="8"/>
        <v>0</v>
      </c>
      <c r="N19" s="24">
        <f t="shared" si="8"/>
        <v>0</v>
      </c>
      <c r="O19" s="24">
        <f t="shared" si="8"/>
        <v>0</v>
      </c>
      <c r="P19" s="24">
        <f t="shared" si="8"/>
        <v>0</v>
      </c>
      <c r="Q19" s="24">
        <f t="shared" si="8"/>
        <v>0</v>
      </c>
      <c r="R19" s="24">
        <f t="shared" si="8"/>
        <v>0</v>
      </c>
      <c r="S19" s="24">
        <f t="shared" si="8"/>
        <v>0</v>
      </c>
      <c r="T19" s="24">
        <f t="shared" si="8"/>
        <v>0</v>
      </c>
      <c r="U19" s="24">
        <f t="shared" si="8"/>
        <v>0</v>
      </c>
      <c r="V19" s="24">
        <f t="shared" si="8"/>
        <v>0</v>
      </c>
      <c r="W19" s="24">
        <f t="shared" si="8"/>
        <v>0</v>
      </c>
      <c r="X19" s="166">
        <f t="shared" si="8"/>
        <v>0</v>
      </c>
      <c r="Y19" s="17"/>
      <c r="Z19" s="17"/>
      <c r="AA19" s="17"/>
    </row>
    <row r="20" spans="1:27" ht="15.75" customHeight="1">
      <c r="A20" s="17"/>
      <c r="B20" s="49" t="str">
        <f>Operations!B19</f>
        <v>Other (e.g. signage)</v>
      </c>
      <c r="C20" s="32">
        <v>0</v>
      </c>
      <c r="D20" s="24">
        <f>Operations!C19</f>
        <v>0</v>
      </c>
      <c r="E20" s="24">
        <f t="shared" ref="E20:X20" si="9">D20*(1+$C11)</f>
        <v>0</v>
      </c>
      <c r="F20" s="24">
        <f t="shared" si="9"/>
        <v>0</v>
      </c>
      <c r="G20" s="24">
        <f t="shared" si="9"/>
        <v>0</v>
      </c>
      <c r="H20" s="24">
        <f t="shared" si="9"/>
        <v>0</v>
      </c>
      <c r="I20" s="24">
        <f t="shared" si="9"/>
        <v>0</v>
      </c>
      <c r="J20" s="24">
        <f t="shared" si="9"/>
        <v>0</v>
      </c>
      <c r="K20" s="24">
        <f t="shared" si="9"/>
        <v>0</v>
      </c>
      <c r="L20" s="24">
        <f t="shared" si="9"/>
        <v>0</v>
      </c>
      <c r="M20" s="24">
        <f t="shared" si="9"/>
        <v>0</v>
      </c>
      <c r="N20" s="24">
        <f t="shared" si="9"/>
        <v>0</v>
      </c>
      <c r="O20" s="24">
        <f t="shared" si="9"/>
        <v>0</v>
      </c>
      <c r="P20" s="24">
        <f t="shared" si="9"/>
        <v>0</v>
      </c>
      <c r="Q20" s="24">
        <f t="shared" si="9"/>
        <v>0</v>
      </c>
      <c r="R20" s="24">
        <f t="shared" si="9"/>
        <v>0</v>
      </c>
      <c r="S20" s="24">
        <f t="shared" si="9"/>
        <v>0</v>
      </c>
      <c r="T20" s="24">
        <f t="shared" si="9"/>
        <v>0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166">
        <f t="shared" si="9"/>
        <v>0</v>
      </c>
      <c r="Y20" s="17"/>
      <c r="Z20" s="17"/>
      <c r="AA20" s="17"/>
    </row>
    <row r="21" spans="1:27" ht="15.75" customHeight="1">
      <c r="A21" s="17"/>
      <c r="B21" s="49" t="str">
        <f>Operations!B20</f>
        <v>Estimated 30% of Gross Income</v>
      </c>
      <c r="C21" s="32">
        <v>0</v>
      </c>
      <c r="D21" s="24">
        <f>Operations!C20</f>
        <v>0</v>
      </c>
      <c r="E21" s="24">
        <f t="shared" ref="E21:X21" si="10">D21*(1+$C12)</f>
        <v>0</v>
      </c>
      <c r="F21" s="24">
        <f t="shared" si="10"/>
        <v>0</v>
      </c>
      <c r="G21" s="24">
        <f t="shared" si="10"/>
        <v>0</v>
      </c>
      <c r="H21" s="24">
        <f t="shared" si="10"/>
        <v>0</v>
      </c>
      <c r="I21" s="24">
        <f t="shared" si="10"/>
        <v>0</v>
      </c>
      <c r="J21" s="24">
        <f t="shared" si="10"/>
        <v>0</v>
      </c>
      <c r="K21" s="24">
        <f t="shared" si="10"/>
        <v>0</v>
      </c>
      <c r="L21" s="24">
        <f t="shared" si="10"/>
        <v>0</v>
      </c>
      <c r="M21" s="24">
        <f t="shared" si="10"/>
        <v>0</v>
      </c>
      <c r="N21" s="24">
        <f t="shared" si="10"/>
        <v>0</v>
      </c>
      <c r="O21" s="24">
        <f t="shared" si="10"/>
        <v>0</v>
      </c>
      <c r="P21" s="24">
        <f t="shared" si="10"/>
        <v>0</v>
      </c>
      <c r="Q21" s="24">
        <f t="shared" si="10"/>
        <v>0</v>
      </c>
      <c r="R21" s="24">
        <f t="shared" si="10"/>
        <v>0</v>
      </c>
      <c r="S21" s="24">
        <f t="shared" si="10"/>
        <v>0</v>
      </c>
      <c r="T21" s="24">
        <f t="shared" si="10"/>
        <v>0</v>
      </c>
      <c r="U21" s="24">
        <f t="shared" si="10"/>
        <v>0</v>
      </c>
      <c r="V21" s="24">
        <f t="shared" si="10"/>
        <v>0</v>
      </c>
      <c r="W21" s="24">
        <f t="shared" si="10"/>
        <v>0</v>
      </c>
      <c r="X21" s="166">
        <f t="shared" si="10"/>
        <v>0</v>
      </c>
      <c r="Y21" s="17"/>
      <c r="Z21" s="17"/>
      <c r="AA21" s="17"/>
    </row>
    <row r="22" spans="1:27" ht="15.75" customHeight="1">
      <c r="A22" s="17"/>
      <c r="B22" s="49" t="str">
        <f>Operations!B21</f>
        <v>Subtotal</v>
      </c>
      <c r="C22" s="29"/>
      <c r="D22" s="24">
        <f>Operations!C21</f>
        <v>0</v>
      </c>
      <c r="E22" s="24">
        <f t="shared" ref="E22:X22" si="11">SUM(E19:E21)</f>
        <v>0</v>
      </c>
      <c r="F22" s="24">
        <f t="shared" si="11"/>
        <v>0</v>
      </c>
      <c r="G22" s="24">
        <f t="shared" si="11"/>
        <v>0</v>
      </c>
      <c r="H22" s="24">
        <f t="shared" si="11"/>
        <v>0</v>
      </c>
      <c r="I22" s="24">
        <f t="shared" si="11"/>
        <v>0</v>
      </c>
      <c r="J22" s="24">
        <f t="shared" si="11"/>
        <v>0</v>
      </c>
      <c r="K22" s="24">
        <f t="shared" si="11"/>
        <v>0</v>
      </c>
      <c r="L22" s="24">
        <f t="shared" si="11"/>
        <v>0</v>
      </c>
      <c r="M22" s="24">
        <f t="shared" si="11"/>
        <v>0</v>
      </c>
      <c r="N22" s="24">
        <f t="shared" si="11"/>
        <v>0</v>
      </c>
      <c r="O22" s="24">
        <f t="shared" si="11"/>
        <v>0</v>
      </c>
      <c r="P22" s="24">
        <f t="shared" si="11"/>
        <v>0</v>
      </c>
      <c r="Q22" s="24">
        <f t="shared" si="11"/>
        <v>0</v>
      </c>
      <c r="R22" s="24">
        <f t="shared" si="11"/>
        <v>0</v>
      </c>
      <c r="S22" s="24">
        <f t="shared" si="11"/>
        <v>0</v>
      </c>
      <c r="T22" s="24">
        <f t="shared" si="11"/>
        <v>0</v>
      </c>
      <c r="U22" s="24">
        <f t="shared" si="11"/>
        <v>0</v>
      </c>
      <c r="V22" s="24">
        <f t="shared" si="11"/>
        <v>0</v>
      </c>
      <c r="W22" s="24">
        <f t="shared" si="11"/>
        <v>0</v>
      </c>
      <c r="X22" s="166">
        <f t="shared" si="11"/>
        <v>0</v>
      </c>
      <c r="Y22" s="17"/>
      <c r="Z22" s="17"/>
      <c r="AA22" s="17"/>
    </row>
    <row r="23" spans="1:27" ht="15.75" customHeight="1">
      <c r="A23" s="17"/>
      <c r="B23" s="49">
        <f>Operations!B22</f>
        <v>0</v>
      </c>
      <c r="C23" s="29"/>
      <c r="D23" s="24">
        <f>Operations!C22</f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61"/>
      <c r="Y23" s="17"/>
      <c r="Z23" s="17"/>
      <c r="AA23" s="17"/>
    </row>
    <row r="24" spans="1:27" ht="15.75" customHeight="1">
      <c r="A24" s="17"/>
      <c r="B24" s="105" t="str">
        <f>Operations!B23</f>
        <v>Administrative</v>
      </c>
      <c r="C24" s="29"/>
      <c r="D24" s="24">
        <f>Operations!C23</f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61"/>
      <c r="Y24" s="17"/>
      <c r="Z24" s="17"/>
      <c r="AA24" s="17"/>
    </row>
    <row r="25" spans="1:27" ht="15.75" customHeight="1">
      <c r="A25" s="17"/>
      <c r="B25" s="49" t="str">
        <f>Operations!B24</f>
        <v>Marketing</v>
      </c>
      <c r="C25" s="32">
        <v>0</v>
      </c>
      <c r="D25" s="24">
        <f>Operations!C24</f>
        <v>0</v>
      </c>
      <c r="E25" s="24">
        <f t="shared" ref="E25:X25" si="12">D25*(1+$C25)</f>
        <v>0</v>
      </c>
      <c r="F25" s="24">
        <f t="shared" si="12"/>
        <v>0</v>
      </c>
      <c r="G25" s="24">
        <f t="shared" si="12"/>
        <v>0</v>
      </c>
      <c r="H25" s="24">
        <f t="shared" si="12"/>
        <v>0</v>
      </c>
      <c r="I25" s="24">
        <f t="shared" si="12"/>
        <v>0</v>
      </c>
      <c r="J25" s="24">
        <f t="shared" si="12"/>
        <v>0</v>
      </c>
      <c r="K25" s="24">
        <f t="shared" si="12"/>
        <v>0</v>
      </c>
      <c r="L25" s="24">
        <f t="shared" si="12"/>
        <v>0</v>
      </c>
      <c r="M25" s="24">
        <f t="shared" si="12"/>
        <v>0</v>
      </c>
      <c r="N25" s="24">
        <f t="shared" si="12"/>
        <v>0</v>
      </c>
      <c r="O25" s="24">
        <f t="shared" si="12"/>
        <v>0</v>
      </c>
      <c r="P25" s="24">
        <f t="shared" si="12"/>
        <v>0</v>
      </c>
      <c r="Q25" s="24">
        <f t="shared" si="12"/>
        <v>0</v>
      </c>
      <c r="R25" s="24">
        <f t="shared" si="12"/>
        <v>0</v>
      </c>
      <c r="S25" s="24">
        <f t="shared" si="12"/>
        <v>0</v>
      </c>
      <c r="T25" s="24">
        <f t="shared" si="12"/>
        <v>0</v>
      </c>
      <c r="U25" s="24">
        <f t="shared" si="12"/>
        <v>0</v>
      </c>
      <c r="V25" s="24">
        <f t="shared" si="12"/>
        <v>0</v>
      </c>
      <c r="W25" s="24">
        <f t="shared" si="12"/>
        <v>0</v>
      </c>
      <c r="X25" s="166">
        <f t="shared" si="12"/>
        <v>0</v>
      </c>
      <c r="Y25" s="17"/>
      <c r="Z25" s="17"/>
      <c r="AA25" s="17"/>
    </row>
    <row r="26" spans="1:27" ht="15.75" customHeight="1">
      <c r="A26" s="17"/>
      <c r="B26" s="49" t="str">
        <f>Operations!B25</f>
        <v>Payroll</v>
      </c>
      <c r="C26" s="32">
        <v>0.02</v>
      </c>
      <c r="D26" s="24">
        <f>Operations!C25</f>
        <v>0</v>
      </c>
      <c r="E26" s="24">
        <f t="shared" ref="E26:X26" si="13">D26*(1+$C26)</f>
        <v>0</v>
      </c>
      <c r="F26" s="24">
        <f t="shared" si="13"/>
        <v>0</v>
      </c>
      <c r="G26" s="24">
        <f t="shared" si="13"/>
        <v>0</v>
      </c>
      <c r="H26" s="24">
        <f t="shared" si="13"/>
        <v>0</v>
      </c>
      <c r="I26" s="24">
        <f t="shared" si="13"/>
        <v>0</v>
      </c>
      <c r="J26" s="24">
        <f t="shared" si="13"/>
        <v>0</v>
      </c>
      <c r="K26" s="24">
        <f t="shared" si="13"/>
        <v>0</v>
      </c>
      <c r="L26" s="24">
        <f t="shared" si="13"/>
        <v>0</v>
      </c>
      <c r="M26" s="24">
        <f t="shared" si="13"/>
        <v>0</v>
      </c>
      <c r="N26" s="24">
        <f t="shared" si="13"/>
        <v>0</v>
      </c>
      <c r="O26" s="24">
        <f t="shared" si="13"/>
        <v>0</v>
      </c>
      <c r="P26" s="24">
        <f t="shared" si="13"/>
        <v>0</v>
      </c>
      <c r="Q26" s="24">
        <f t="shared" si="13"/>
        <v>0</v>
      </c>
      <c r="R26" s="24">
        <f t="shared" si="13"/>
        <v>0</v>
      </c>
      <c r="S26" s="24">
        <f t="shared" si="13"/>
        <v>0</v>
      </c>
      <c r="T26" s="24">
        <f t="shared" si="13"/>
        <v>0</v>
      </c>
      <c r="U26" s="24">
        <f t="shared" si="13"/>
        <v>0</v>
      </c>
      <c r="V26" s="24">
        <f t="shared" si="13"/>
        <v>0</v>
      </c>
      <c r="W26" s="24">
        <f t="shared" si="13"/>
        <v>0</v>
      </c>
      <c r="X26" s="166">
        <f t="shared" si="13"/>
        <v>0</v>
      </c>
      <c r="Y26" s="17"/>
      <c r="Z26" s="17"/>
      <c r="AA26" s="17"/>
    </row>
    <row r="27" spans="1:27" ht="15.75" customHeight="1">
      <c r="A27" s="17"/>
      <c r="B27" s="49" t="str">
        <f>Operations!B26</f>
        <v>Office</v>
      </c>
      <c r="C27" s="32">
        <v>0</v>
      </c>
      <c r="D27" s="24">
        <f>Operations!C26</f>
        <v>0</v>
      </c>
      <c r="E27" s="24">
        <f t="shared" ref="E27:X27" si="14">D27*(1+$C27)</f>
        <v>0</v>
      </c>
      <c r="F27" s="24">
        <f t="shared" si="14"/>
        <v>0</v>
      </c>
      <c r="G27" s="24">
        <f t="shared" si="14"/>
        <v>0</v>
      </c>
      <c r="H27" s="24">
        <f t="shared" si="14"/>
        <v>0</v>
      </c>
      <c r="I27" s="24">
        <f t="shared" si="14"/>
        <v>0</v>
      </c>
      <c r="J27" s="24">
        <f t="shared" si="14"/>
        <v>0</v>
      </c>
      <c r="K27" s="24">
        <f t="shared" si="14"/>
        <v>0</v>
      </c>
      <c r="L27" s="24">
        <f t="shared" si="14"/>
        <v>0</v>
      </c>
      <c r="M27" s="24">
        <f t="shared" si="14"/>
        <v>0</v>
      </c>
      <c r="N27" s="24">
        <f t="shared" si="14"/>
        <v>0</v>
      </c>
      <c r="O27" s="24">
        <f t="shared" si="14"/>
        <v>0</v>
      </c>
      <c r="P27" s="24">
        <f t="shared" si="14"/>
        <v>0</v>
      </c>
      <c r="Q27" s="24">
        <f t="shared" si="14"/>
        <v>0</v>
      </c>
      <c r="R27" s="24">
        <f t="shared" si="14"/>
        <v>0</v>
      </c>
      <c r="S27" s="24">
        <f t="shared" si="14"/>
        <v>0</v>
      </c>
      <c r="T27" s="24">
        <f t="shared" si="14"/>
        <v>0</v>
      </c>
      <c r="U27" s="24">
        <f t="shared" si="14"/>
        <v>0</v>
      </c>
      <c r="V27" s="24">
        <f t="shared" si="14"/>
        <v>0</v>
      </c>
      <c r="W27" s="24">
        <f t="shared" si="14"/>
        <v>0</v>
      </c>
      <c r="X27" s="166">
        <f t="shared" si="14"/>
        <v>0</v>
      </c>
      <c r="Y27" s="17"/>
      <c r="Z27" s="17"/>
      <c r="AA27" s="17"/>
    </row>
    <row r="28" spans="1:27" ht="15.75" customHeight="1">
      <c r="A28" s="17"/>
      <c r="B28" s="49" t="str">
        <f>Operations!B27</f>
        <v>Telephone</v>
      </c>
      <c r="C28" s="32">
        <v>0.03</v>
      </c>
      <c r="D28" s="24">
        <f>Operations!C27</f>
        <v>0</v>
      </c>
      <c r="E28" s="24">
        <f t="shared" ref="E28:X28" si="15">D28*(1+$C28)</f>
        <v>0</v>
      </c>
      <c r="F28" s="24">
        <f t="shared" si="15"/>
        <v>0</v>
      </c>
      <c r="G28" s="24">
        <f t="shared" si="15"/>
        <v>0</v>
      </c>
      <c r="H28" s="24">
        <f t="shared" si="15"/>
        <v>0</v>
      </c>
      <c r="I28" s="24">
        <f t="shared" si="15"/>
        <v>0</v>
      </c>
      <c r="J28" s="24">
        <f t="shared" si="15"/>
        <v>0</v>
      </c>
      <c r="K28" s="24">
        <f t="shared" si="15"/>
        <v>0</v>
      </c>
      <c r="L28" s="24">
        <f t="shared" si="15"/>
        <v>0</v>
      </c>
      <c r="M28" s="24">
        <f t="shared" si="15"/>
        <v>0</v>
      </c>
      <c r="N28" s="24">
        <f t="shared" si="15"/>
        <v>0</v>
      </c>
      <c r="O28" s="24">
        <f t="shared" si="15"/>
        <v>0</v>
      </c>
      <c r="P28" s="24">
        <f t="shared" si="15"/>
        <v>0</v>
      </c>
      <c r="Q28" s="24">
        <f t="shared" si="15"/>
        <v>0</v>
      </c>
      <c r="R28" s="24">
        <f t="shared" si="15"/>
        <v>0</v>
      </c>
      <c r="S28" s="24">
        <f t="shared" si="15"/>
        <v>0</v>
      </c>
      <c r="T28" s="24">
        <f t="shared" si="15"/>
        <v>0</v>
      </c>
      <c r="U28" s="24">
        <f t="shared" si="15"/>
        <v>0</v>
      </c>
      <c r="V28" s="24">
        <f t="shared" si="15"/>
        <v>0</v>
      </c>
      <c r="W28" s="24">
        <f t="shared" si="15"/>
        <v>0</v>
      </c>
      <c r="X28" s="166">
        <f t="shared" si="15"/>
        <v>0</v>
      </c>
      <c r="Y28" s="17"/>
      <c r="Z28" s="17"/>
      <c r="AA28" s="17"/>
    </row>
    <row r="29" spans="1:27" ht="15.75" customHeight="1">
      <c r="A29" s="17"/>
      <c r="B29" s="49" t="str">
        <f>Operations!B28</f>
        <v>Accounting</v>
      </c>
      <c r="C29" s="32">
        <v>0.02</v>
      </c>
      <c r="D29" s="24">
        <f>Operations!C28</f>
        <v>0</v>
      </c>
      <c r="E29" s="24">
        <f t="shared" ref="E29:X29" si="16">D29*(1+$C29)</f>
        <v>0</v>
      </c>
      <c r="F29" s="24">
        <f t="shared" si="16"/>
        <v>0</v>
      </c>
      <c r="G29" s="24">
        <f t="shared" si="16"/>
        <v>0</v>
      </c>
      <c r="H29" s="24">
        <f t="shared" si="16"/>
        <v>0</v>
      </c>
      <c r="I29" s="24">
        <f t="shared" si="16"/>
        <v>0</v>
      </c>
      <c r="J29" s="24">
        <f t="shared" si="16"/>
        <v>0</v>
      </c>
      <c r="K29" s="24">
        <f t="shared" si="16"/>
        <v>0</v>
      </c>
      <c r="L29" s="24">
        <f t="shared" si="16"/>
        <v>0</v>
      </c>
      <c r="M29" s="24">
        <f t="shared" si="16"/>
        <v>0</v>
      </c>
      <c r="N29" s="24">
        <f t="shared" si="16"/>
        <v>0</v>
      </c>
      <c r="O29" s="24">
        <f t="shared" si="16"/>
        <v>0</v>
      </c>
      <c r="P29" s="24">
        <f t="shared" si="16"/>
        <v>0</v>
      </c>
      <c r="Q29" s="24">
        <f t="shared" si="16"/>
        <v>0</v>
      </c>
      <c r="R29" s="24">
        <f t="shared" si="16"/>
        <v>0</v>
      </c>
      <c r="S29" s="24">
        <f t="shared" si="16"/>
        <v>0</v>
      </c>
      <c r="T29" s="24">
        <f t="shared" si="16"/>
        <v>0</v>
      </c>
      <c r="U29" s="24">
        <f t="shared" si="16"/>
        <v>0</v>
      </c>
      <c r="V29" s="24">
        <f t="shared" si="16"/>
        <v>0</v>
      </c>
      <c r="W29" s="24">
        <f t="shared" si="16"/>
        <v>0</v>
      </c>
      <c r="X29" s="166">
        <f t="shared" si="16"/>
        <v>0</v>
      </c>
      <c r="Y29" s="17"/>
      <c r="Z29" s="17"/>
      <c r="AA29" s="17"/>
    </row>
    <row r="30" spans="1:27" ht="15.75" customHeight="1">
      <c r="A30" s="17"/>
      <c r="B30" s="49" t="str">
        <f>Operations!B29</f>
        <v>Legal</v>
      </c>
      <c r="C30" s="32">
        <v>0</v>
      </c>
      <c r="D30" s="24">
        <f>Operations!C29</f>
        <v>0</v>
      </c>
      <c r="E30" s="24">
        <f t="shared" ref="E30:X30" si="17">D30*(1+$C30)</f>
        <v>0</v>
      </c>
      <c r="F30" s="24">
        <f t="shared" si="17"/>
        <v>0</v>
      </c>
      <c r="G30" s="24">
        <f t="shared" si="17"/>
        <v>0</v>
      </c>
      <c r="H30" s="24">
        <f t="shared" si="17"/>
        <v>0</v>
      </c>
      <c r="I30" s="24">
        <f t="shared" si="17"/>
        <v>0</v>
      </c>
      <c r="J30" s="24">
        <f t="shared" si="17"/>
        <v>0</v>
      </c>
      <c r="K30" s="24">
        <f t="shared" si="17"/>
        <v>0</v>
      </c>
      <c r="L30" s="24">
        <f t="shared" si="17"/>
        <v>0</v>
      </c>
      <c r="M30" s="24">
        <f t="shared" si="17"/>
        <v>0</v>
      </c>
      <c r="N30" s="24">
        <f t="shared" si="17"/>
        <v>0</v>
      </c>
      <c r="O30" s="24">
        <f t="shared" si="17"/>
        <v>0</v>
      </c>
      <c r="P30" s="24">
        <f t="shared" si="17"/>
        <v>0</v>
      </c>
      <c r="Q30" s="24">
        <f t="shared" si="17"/>
        <v>0</v>
      </c>
      <c r="R30" s="24">
        <f t="shared" si="17"/>
        <v>0</v>
      </c>
      <c r="S30" s="24">
        <f t="shared" si="17"/>
        <v>0</v>
      </c>
      <c r="T30" s="24">
        <f t="shared" si="17"/>
        <v>0</v>
      </c>
      <c r="U30" s="24">
        <f t="shared" si="17"/>
        <v>0</v>
      </c>
      <c r="V30" s="24">
        <f t="shared" si="17"/>
        <v>0</v>
      </c>
      <c r="W30" s="24">
        <f t="shared" si="17"/>
        <v>0</v>
      </c>
      <c r="X30" s="166">
        <f t="shared" si="17"/>
        <v>0</v>
      </c>
      <c r="Y30" s="17"/>
      <c r="Z30" s="17"/>
      <c r="AA30" s="17"/>
    </row>
    <row r="31" spans="1:27" ht="15.75" customHeight="1">
      <c r="A31" s="17"/>
      <c r="B31" s="49" t="str">
        <f>Operations!B30</f>
        <v>Other</v>
      </c>
      <c r="C31" s="32">
        <v>0</v>
      </c>
      <c r="D31" s="24">
        <f>Operations!C30</f>
        <v>0</v>
      </c>
      <c r="E31" s="24">
        <f t="shared" ref="E31:X31" si="18">D31*(1+$C31)</f>
        <v>0</v>
      </c>
      <c r="F31" s="24">
        <f t="shared" si="18"/>
        <v>0</v>
      </c>
      <c r="G31" s="24">
        <f t="shared" si="18"/>
        <v>0</v>
      </c>
      <c r="H31" s="24">
        <f t="shared" si="18"/>
        <v>0</v>
      </c>
      <c r="I31" s="24">
        <f t="shared" si="18"/>
        <v>0</v>
      </c>
      <c r="J31" s="24">
        <f t="shared" si="18"/>
        <v>0</v>
      </c>
      <c r="K31" s="24">
        <f t="shared" si="18"/>
        <v>0</v>
      </c>
      <c r="L31" s="24">
        <f t="shared" si="18"/>
        <v>0</v>
      </c>
      <c r="M31" s="24">
        <f t="shared" si="18"/>
        <v>0</v>
      </c>
      <c r="N31" s="24">
        <f t="shared" si="18"/>
        <v>0</v>
      </c>
      <c r="O31" s="24">
        <f t="shared" si="18"/>
        <v>0</v>
      </c>
      <c r="P31" s="24">
        <f t="shared" si="18"/>
        <v>0</v>
      </c>
      <c r="Q31" s="24">
        <f t="shared" si="18"/>
        <v>0</v>
      </c>
      <c r="R31" s="24">
        <f t="shared" si="18"/>
        <v>0</v>
      </c>
      <c r="S31" s="24">
        <f t="shared" si="18"/>
        <v>0</v>
      </c>
      <c r="T31" s="24">
        <f t="shared" si="18"/>
        <v>0</v>
      </c>
      <c r="U31" s="24">
        <f t="shared" si="18"/>
        <v>0</v>
      </c>
      <c r="V31" s="24">
        <f t="shared" si="18"/>
        <v>0</v>
      </c>
      <c r="W31" s="24">
        <f t="shared" si="18"/>
        <v>0</v>
      </c>
      <c r="X31" s="166">
        <f t="shared" si="18"/>
        <v>0</v>
      </c>
      <c r="Y31" s="17"/>
      <c r="Z31" s="17"/>
      <c r="AA31" s="17"/>
    </row>
    <row r="32" spans="1:27" ht="15.75" customHeight="1">
      <c r="A32" s="17"/>
      <c r="B32" s="49" t="str">
        <f>Operations!B31</f>
        <v>Other</v>
      </c>
      <c r="C32" s="32">
        <v>0</v>
      </c>
      <c r="D32" s="24">
        <f>Operations!C31</f>
        <v>0</v>
      </c>
      <c r="E32" s="24">
        <f t="shared" ref="E32:X32" si="19">D32*(1+$C32)</f>
        <v>0</v>
      </c>
      <c r="F32" s="24">
        <f t="shared" si="19"/>
        <v>0</v>
      </c>
      <c r="G32" s="24">
        <f t="shared" si="19"/>
        <v>0</v>
      </c>
      <c r="H32" s="24">
        <f t="shared" si="19"/>
        <v>0</v>
      </c>
      <c r="I32" s="24">
        <f t="shared" si="19"/>
        <v>0</v>
      </c>
      <c r="J32" s="24">
        <f t="shared" si="19"/>
        <v>0</v>
      </c>
      <c r="K32" s="24">
        <f t="shared" si="19"/>
        <v>0</v>
      </c>
      <c r="L32" s="24">
        <f t="shared" si="19"/>
        <v>0</v>
      </c>
      <c r="M32" s="24">
        <f t="shared" si="19"/>
        <v>0</v>
      </c>
      <c r="N32" s="24">
        <f t="shared" si="19"/>
        <v>0</v>
      </c>
      <c r="O32" s="24">
        <f t="shared" si="19"/>
        <v>0</v>
      </c>
      <c r="P32" s="24">
        <f t="shared" si="19"/>
        <v>0</v>
      </c>
      <c r="Q32" s="24">
        <f t="shared" si="19"/>
        <v>0</v>
      </c>
      <c r="R32" s="24">
        <f t="shared" si="19"/>
        <v>0</v>
      </c>
      <c r="S32" s="24">
        <f t="shared" si="19"/>
        <v>0</v>
      </c>
      <c r="T32" s="24">
        <f t="shared" si="19"/>
        <v>0</v>
      </c>
      <c r="U32" s="24">
        <f t="shared" si="19"/>
        <v>0</v>
      </c>
      <c r="V32" s="24">
        <f t="shared" si="19"/>
        <v>0</v>
      </c>
      <c r="W32" s="24">
        <f t="shared" si="19"/>
        <v>0</v>
      </c>
      <c r="X32" s="166">
        <f t="shared" si="19"/>
        <v>0</v>
      </c>
      <c r="Y32" s="17"/>
      <c r="Z32" s="17"/>
      <c r="AA32" s="17"/>
    </row>
    <row r="33" spans="1:27" ht="15.75" customHeight="1">
      <c r="A33" s="10"/>
      <c r="B33" s="105" t="str">
        <f>Operations!B32</f>
        <v>Subtotal</v>
      </c>
      <c r="C33" s="33"/>
      <c r="D33" s="26">
        <f>Operations!C32</f>
        <v>0</v>
      </c>
      <c r="E33" s="26">
        <f t="shared" ref="E33:X33" si="20">SUM(E25:E32)</f>
        <v>0</v>
      </c>
      <c r="F33" s="26">
        <f t="shared" si="20"/>
        <v>0</v>
      </c>
      <c r="G33" s="26">
        <f t="shared" si="20"/>
        <v>0</v>
      </c>
      <c r="H33" s="26">
        <f t="shared" si="20"/>
        <v>0</v>
      </c>
      <c r="I33" s="26">
        <f t="shared" si="20"/>
        <v>0</v>
      </c>
      <c r="J33" s="26">
        <f t="shared" si="20"/>
        <v>0</v>
      </c>
      <c r="K33" s="26">
        <f t="shared" si="20"/>
        <v>0</v>
      </c>
      <c r="L33" s="26">
        <f t="shared" si="20"/>
        <v>0</v>
      </c>
      <c r="M33" s="26">
        <f t="shared" si="20"/>
        <v>0</v>
      </c>
      <c r="N33" s="26">
        <f t="shared" si="20"/>
        <v>0</v>
      </c>
      <c r="O33" s="26">
        <f t="shared" si="20"/>
        <v>0</v>
      </c>
      <c r="P33" s="26">
        <f t="shared" si="20"/>
        <v>0</v>
      </c>
      <c r="Q33" s="26">
        <f t="shared" si="20"/>
        <v>0</v>
      </c>
      <c r="R33" s="26">
        <f t="shared" si="20"/>
        <v>0</v>
      </c>
      <c r="S33" s="26">
        <f t="shared" si="20"/>
        <v>0</v>
      </c>
      <c r="T33" s="26">
        <f t="shared" si="20"/>
        <v>0</v>
      </c>
      <c r="U33" s="26">
        <f t="shared" si="20"/>
        <v>0</v>
      </c>
      <c r="V33" s="26">
        <f t="shared" si="20"/>
        <v>0</v>
      </c>
      <c r="W33" s="26">
        <f t="shared" si="20"/>
        <v>0</v>
      </c>
      <c r="X33" s="167">
        <f t="shared" si="20"/>
        <v>0</v>
      </c>
      <c r="Y33" s="10"/>
      <c r="Z33" s="10"/>
      <c r="AA33" s="10"/>
    </row>
    <row r="34" spans="1:27" ht="15.75" customHeight="1">
      <c r="A34" s="17"/>
      <c r="B34" s="49">
        <f>Operations!B33</f>
        <v>0</v>
      </c>
      <c r="C34" s="29"/>
      <c r="D34" s="24">
        <f>Operations!C33</f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61"/>
      <c r="Y34" s="17"/>
      <c r="Z34" s="17"/>
      <c r="AA34" s="17"/>
    </row>
    <row r="35" spans="1:27" ht="15.75" customHeight="1">
      <c r="A35" s="17"/>
      <c r="B35" s="105" t="str">
        <f>Operations!B34</f>
        <v>Utilities</v>
      </c>
      <c r="C35" s="29"/>
      <c r="D35" s="24">
        <f>Operations!C34</f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61"/>
      <c r="Y35" s="17"/>
      <c r="Z35" s="17"/>
      <c r="AA35" s="17"/>
    </row>
    <row r="36" spans="1:27" ht="15.75" customHeight="1">
      <c r="A36" s="17"/>
      <c r="B36" s="49" t="str">
        <f>Operations!B35</f>
        <v>Electricity</v>
      </c>
      <c r="C36" s="32">
        <v>0.02</v>
      </c>
      <c r="D36" s="24">
        <f>Operations!C35</f>
        <v>0</v>
      </c>
      <c r="E36" s="24">
        <f t="shared" ref="E36:X36" si="21">D36*(1+$C36)</f>
        <v>0</v>
      </c>
      <c r="F36" s="24">
        <f t="shared" si="21"/>
        <v>0</v>
      </c>
      <c r="G36" s="24">
        <f t="shared" si="21"/>
        <v>0</v>
      </c>
      <c r="H36" s="24">
        <f t="shared" si="21"/>
        <v>0</v>
      </c>
      <c r="I36" s="24">
        <f t="shared" si="21"/>
        <v>0</v>
      </c>
      <c r="J36" s="24">
        <f t="shared" si="21"/>
        <v>0</v>
      </c>
      <c r="K36" s="24">
        <f t="shared" si="21"/>
        <v>0</v>
      </c>
      <c r="L36" s="24">
        <f t="shared" si="21"/>
        <v>0</v>
      </c>
      <c r="M36" s="24">
        <f t="shared" si="21"/>
        <v>0</v>
      </c>
      <c r="N36" s="24">
        <f t="shared" si="21"/>
        <v>0</v>
      </c>
      <c r="O36" s="24">
        <f t="shared" si="21"/>
        <v>0</v>
      </c>
      <c r="P36" s="24">
        <f t="shared" si="21"/>
        <v>0</v>
      </c>
      <c r="Q36" s="24">
        <f t="shared" si="21"/>
        <v>0</v>
      </c>
      <c r="R36" s="24">
        <f t="shared" si="21"/>
        <v>0</v>
      </c>
      <c r="S36" s="24">
        <f t="shared" si="21"/>
        <v>0</v>
      </c>
      <c r="T36" s="24">
        <f t="shared" si="21"/>
        <v>0</v>
      </c>
      <c r="U36" s="24">
        <f t="shared" si="21"/>
        <v>0</v>
      </c>
      <c r="V36" s="24">
        <f t="shared" si="21"/>
        <v>0</v>
      </c>
      <c r="W36" s="24">
        <f t="shared" si="21"/>
        <v>0</v>
      </c>
      <c r="X36" s="166">
        <f t="shared" si="21"/>
        <v>0</v>
      </c>
      <c r="Y36" s="17"/>
      <c r="Z36" s="17"/>
      <c r="AA36" s="17"/>
    </row>
    <row r="37" spans="1:27" ht="15.75" customHeight="1">
      <c r="A37" s="17"/>
      <c r="B37" s="49" t="str">
        <f>Operations!B36</f>
        <v>Gas</v>
      </c>
      <c r="C37" s="32">
        <v>0.02</v>
      </c>
      <c r="D37" s="24">
        <f>Operations!C36</f>
        <v>0</v>
      </c>
      <c r="E37" s="24">
        <f t="shared" ref="E37:X37" si="22">D37*(1+$C37)</f>
        <v>0</v>
      </c>
      <c r="F37" s="24">
        <f t="shared" si="22"/>
        <v>0</v>
      </c>
      <c r="G37" s="24">
        <f t="shared" si="22"/>
        <v>0</v>
      </c>
      <c r="H37" s="24">
        <f t="shared" si="22"/>
        <v>0</v>
      </c>
      <c r="I37" s="24">
        <f t="shared" si="22"/>
        <v>0</v>
      </c>
      <c r="J37" s="24">
        <f t="shared" si="22"/>
        <v>0</v>
      </c>
      <c r="K37" s="24">
        <f t="shared" si="22"/>
        <v>0</v>
      </c>
      <c r="L37" s="24">
        <f t="shared" si="22"/>
        <v>0</v>
      </c>
      <c r="M37" s="24">
        <f t="shared" si="22"/>
        <v>0</v>
      </c>
      <c r="N37" s="24">
        <f t="shared" si="22"/>
        <v>0</v>
      </c>
      <c r="O37" s="24">
        <f t="shared" si="22"/>
        <v>0</v>
      </c>
      <c r="P37" s="24">
        <f t="shared" si="22"/>
        <v>0</v>
      </c>
      <c r="Q37" s="24">
        <f t="shared" si="22"/>
        <v>0</v>
      </c>
      <c r="R37" s="24">
        <f t="shared" si="22"/>
        <v>0</v>
      </c>
      <c r="S37" s="24">
        <f t="shared" si="22"/>
        <v>0</v>
      </c>
      <c r="T37" s="24">
        <f t="shared" si="22"/>
        <v>0</v>
      </c>
      <c r="U37" s="24">
        <f t="shared" si="22"/>
        <v>0</v>
      </c>
      <c r="V37" s="24">
        <f t="shared" si="22"/>
        <v>0</v>
      </c>
      <c r="W37" s="24">
        <f t="shared" si="22"/>
        <v>0</v>
      </c>
      <c r="X37" s="166">
        <f t="shared" si="22"/>
        <v>0</v>
      </c>
      <c r="Y37" s="17"/>
      <c r="Z37" s="17"/>
      <c r="AA37" s="17"/>
    </row>
    <row r="38" spans="1:27" ht="15.75" customHeight="1">
      <c r="A38" s="17"/>
      <c r="B38" s="49" t="str">
        <f>Operations!B37</f>
        <v>Water &amp; Sewer</v>
      </c>
      <c r="C38" s="32">
        <v>0.02</v>
      </c>
      <c r="D38" s="24">
        <f>Operations!C37</f>
        <v>0</v>
      </c>
      <c r="E38" s="24">
        <f t="shared" ref="E38:X38" si="23">D38*(1+$C38)</f>
        <v>0</v>
      </c>
      <c r="F38" s="24">
        <f t="shared" si="23"/>
        <v>0</v>
      </c>
      <c r="G38" s="24">
        <f t="shared" si="23"/>
        <v>0</v>
      </c>
      <c r="H38" s="24">
        <f t="shared" si="23"/>
        <v>0</v>
      </c>
      <c r="I38" s="24">
        <f t="shared" si="23"/>
        <v>0</v>
      </c>
      <c r="J38" s="24">
        <f t="shared" si="23"/>
        <v>0</v>
      </c>
      <c r="K38" s="24">
        <f t="shared" si="23"/>
        <v>0</v>
      </c>
      <c r="L38" s="24">
        <f t="shared" si="23"/>
        <v>0</v>
      </c>
      <c r="M38" s="24">
        <f t="shared" si="23"/>
        <v>0</v>
      </c>
      <c r="N38" s="24">
        <f t="shared" si="23"/>
        <v>0</v>
      </c>
      <c r="O38" s="24">
        <f t="shared" si="23"/>
        <v>0</v>
      </c>
      <c r="P38" s="24">
        <f t="shared" si="23"/>
        <v>0</v>
      </c>
      <c r="Q38" s="24">
        <f t="shared" si="23"/>
        <v>0</v>
      </c>
      <c r="R38" s="24">
        <f t="shared" si="23"/>
        <v>0</v>
      </c>
      <c r="S38" s="24">
        <f t="shared" si="23"/>
        <v>0</v>
      </c>
      <c r="T38" s="24">
        <f t="shared" si="23"/>
        <v>0</v>
      </c>
      <c r="U38" s="24">
        <f t="shared" si="23"/>
        <v>0</v>
      </c>
      <c r="V38" s="24">
        <f t="shared" si="23"/>
        <v>0</v>
      </c>
      <c r="W38" s="24">
        <f t="shared" si="23"/>
        <v>0</v>
      </c>
      <c r="X38" s="166">
        <f t="shared" si="23"/>
        <v>0</v>
      </c>
      <c r="Y38" s="17"/>
      <c r="Z38" s="17"/>
      <c r="AA38" s="17"/>
    </row>
    <row r="39" spans="1:27" ht="15.75" customHeight="1">
      <c r="A39" s="17"/>
      <c r="B39" s="49" t="str">
        <f>Operations!B38</f>
        <v>Security</v>
      </c>
      <c r="C39" s="32">
        <v>0.02</v>
      </c>
      <c r="D39" s="24">
        <f>Operations!C38</f>
        <v>0</v>
      </c>
      <c r="E39" s="24">
        <f t="shared" ref="E39:X39" si="24">D39*(1+$C39)</f>
        <v>0</v>
      </c>
      <c r="F39" s="24">
        <f t="shared" si="24"/>
        <v>0</v>
      </c>
      <c r="G39" s="24">
        <f t="shared" si="24"/>
        <v>0</v>
      </c>
      <c r="H39" s="24">
        <f t="shared" si="24"/>
        <v>0</v>
      </c>
      <c r="I39" s="24">
        <f t="shared" si="24"/>
        <v>0</v>
      </c>
      <c r="J39" s="24">
        <f t="shared" si="24"/>
        <v>0</v>
      </c>
      <c r="K39" s="24">
        <f t="shared" si="24"/>
        <v>0</v>
      </c>
      <c r="L39" s="24">
        <f t="shared" si="24"/>
        <v>0</v>
      </c>
      <c r="M39" s="24">
        <f t="shared" si="24"/>
        <v>0</v>
      </c>
      <c r="N39" s="24">
        <f t="shared" si="24"/>
        <v>0</v>
      </c>
      <c r="O39" s="24">
        <f t="shared" si="24"/>
        <v>0</v>
      </c>
      <c r="P39" s="24">
        <f t="shared" si="24"/>
        <v>0</v>
      </c>
      <c r="Q39" s="24">
        <f t="shared" si="24"/>
        <v>0</v>
      </c>
      <c r="R39" s="24">
        <f t="shared" si="24"/>
        <v>0</v>
      </c>
      <c r="S39" s="24">
        <f t="shared" si="24"/>
        <v>0</v>
      </c>
      <c r="T39" s="24">
        <f t="shared" si="24"/>
        <v>0</v>
      </c>
      <c r="U39" s="24">
        <f t="shared" si="24"/>
        <v>0</v>
      </c>
      <c r="V39" s="24">
        <f t="shared" si="24"/>
        <v>0</v>
      </c>
      <c r="W39" s="24">
        <f t="shared" si="24"/>
        <v>0</v>
      </c>
      <c r="X39" s="166">
        <f t="shared" si="24"/>
        <v>0</v>
      </c>
      <c r="Y39" s="17"/>
      <c r="Z39" s="17"/>
      <c r="AA39" s="17"/>
    </row>
    <row r="40" spans="1:27" ht="15.75" customHeight="1">
      <c r="A40" s="17"/>
      <c r="B40" s="49" t="str">
        <f>Operations!B39</f>
        <v>Other</v>
      </c>
      <c r="C40" s="32">
        <v>0.02</v>
      </c>
      <c r="D40" s="24">
        <f>Operations!C39</f>
        <v>0</v>
      </c>
      <c r="E40" s="24">
        <f t="shared" ref="E40:X40" si="25">D40*(1+$C40)</f>
        <v>0</v>
      </c>
      <c r="F40" s="24">
        <f t="shared" si="25"/>
        <v>0</v>
      </c>
      <c r="G40" s="24">
        <f t="shared" si="25"/>
        <v>0</v>
      </c>
      <c r="H40" s="24">
        <f t="shared" si="25"/>
        <v>0</v>
      </c>
      <c r="I40" s="24">
        <f t="shared" si="25"/>
        <v>0</v>
      </c>
      <c r="J40" s="24">
        <f t="shared" si="25"/>
        <v>0</v>
      </c>
      <c r="K40" s="24">
        <f t="shared" si="25"/>
        <v>0</v>
      </c>
      <c r="L40" s="24">
        <f t="shared" si="25"/>
        <v>0</v>
      </c>
      <c r="M40" s="24">
        <f t="shared" si="25"/>
        <v>0</v>
      </c>
      <c r="N40" s="24">
        <f t="shared" si="25"/>
        <v>0</v>
      </c>
      <c r="O40" s="24">
        <f t="shared" si="25"/>
        <v>0</v>
      </c>
      <c r="P40" s="24">
        <f t="shared" si="25"/>
        <v>0</v>
      </c>
      <c r="Q40" s="24">
        <f t="shared" si="25"/>
        <v>0</v>
      </c>
      <c r="R40" s="24">
        <f t="shared" si="25"/>
        <v>0</v>
      </c>
      <c r="S40" s="24">
        <f t="shared" si="25"/>
        <v>0</v>
      </c>
      <c r="T40" s="24">
        <f t="shared" si="25"/>
        <v>0</v>
      </c>
      <c r="U40" s="24">
        <f t="shared" si="25"/>
        <v>0</v>
      </c>
      <c r="V40" s="24">
        <f t="shared" si="25"/>
        <v>0</v>
      </c>
      <c r="W40" s="24">
        <f t="shared" si="25"/>
        <v>0</v>
      </c>
      <c r="X40" s="166">
        <f t="shared" si="25"/>
        <v>0</v>
      </c>
      <c r="Y40" s="17"/>
      <c r="Z40" s="17"/>
      <c r="AA40" s="17"/>
    </row>
    <row r="41" spans="1:27" ht="15.75" customHeight="1">
      <c r="A41" s="17"/>
      <c r="B41" s="49" t="str">
        <f>Operations!B40</f>
        <v xml:space="preserve">Other </v>
      </c>
      <c r="C41" s="32"/>
      <c r="D41" s="24">
        <f>Operations!C40</f>
        <v>0</v>
      </c>
      <c r="E41" s="24">
        <f t="shared" ref="E41:X41" si="26">D41*(1+$C41)</f>
        <v>0</v>
      </c>
      <c r="F41" s="24">
        <f t="shared" si="26"/>
        <v>0</v>
      </c>
      <c r="G41" s="24">
        <f t="shared" si="26"/>
        <v>0</v>
      </c>
      <c r="H41" s="24">
        <f t="shared" si="26"/>
        <v>0</v>
      </c>
      <c r="I41" s="24">
        <f t="shared" si="26"/>
        <v>0</v>
      </c>
      <c r="J41" s="24">
        <f t="shared" si="26"/>
        <v>0</v>
      </c>
      <c r="K41" s="24">
        <f t="shared" si="26"/>
        <v>0</v>
      </c>
      <c r="L41" s="24">
        <f t="shared" si="26"/>
        <v>0</v>
      </c>
      <c r="M41" s="24">
        <f t="shared" si="26"/>
        <v>0</v>
      </c>
      <c r="N41" s="24">
        <f t="shared" si="26"/>
        <v>0</v>
      </c>
      <c r="O41" s="24">
        <f t="shared" si="26"/>
        <v>0</v>
      </c>
      <c r="P41" s="24">
        <f t="shared" si="26"/>
        <v>0</v>
      </c>
      <c r="Q41" s="24">
        <f t="shared" si="26"/>
        <v>0</v>
      </c>
      <c r="R41" s="24">
        <f t="shared" si="26"/>
        <v>0</v>
      </c>
      <c r="S41" s="24">
        <f t="shared" si="26"/>
        <v>0</v>
      </c>
      <c r="T41" s="24">
        <f t="shared" si="26"/>
        <v>0</v>
      </c>
      <c r="U41" s="24">
        <f t="shared" si="26"/>
        <v>0</v>
      </c>
      <c r="V41" s="24">
        <f t="shared" si="26"/>
        <v>0</v>
      </c>
      <c r="W41" s="24">
        <f t="shared" si="26"/>
        <v>0</v>
      </c>
      <c r="X41" s="166">
        <f t="shared" si="26"/>
        <v>0</v>
      </c>
      <c r="Y41" s="17"/>
      <c r="Z41" s="17"/>
      <c r="AA41" s="17"/>
    </row>
    <row r="42" spans="1:27" ht="15.75" customHeight="1">
      <c r="A42" s="10"/>
      <c r="B42" s="105" t="str">
        <f>Operations!B41</f>
        <v>Subtotal</v>
      </c>
      <c r="C42" s="33"/>
      <c r="D42" s="26">
        <f>Operations!C41</f>
        <v>0</v>
      </c>
      <c r="E42" s="26">
        <f t="shared" ref="E42:X42" si="27">SUM(E36:E41)</f>
        <v>0</v>
      </c>
      <c r="F42" s="26">
        <f t="shared" si="27"/>
        <v>0</v>
      </c>
      <c r="G42" s="26">
        <f t="shared" si="27"/>
        <v>0</v>
      </c>
      <c r="H42" s="26">
        <f t="shared" si="27"/>
        <v>0</v>
      </c>
      <c r="I42" s="26">
        <f t="shared" si="27"/>
        <v>0</v>
      </c>
      <c r="J42" s="26">
        <f t="shared" si="27"/>
        <v>0</v>
      </c>
      <c r="K42" s="26">
        <f t="shared" si="27"/>
        <v>0</v>
      </c>
      <c r="L42" s="26">
        <f t="shared" si="27"/>
        <v>0</v>
      </c>
      <c r="M42" s="26">
        <f t="shared" si="27"/>
        <v>0</v>
      </c>
      <c r="N42" s="26">
        <f t="shared" si="27"/>
        <v>0</v>
      </c>
      <c r="O42" s="26">
        <f t="shared" si="27"/>
        <v>0</v>
      </c>
      <c r="P42" s="26">
        <f t="shared" si="27"/>
        <v>0</v>
      </c>
      <c r="Q42" s="26">
        <f t="shared" si="27"/>
        <v>0</v>
      </c>
      <c r="R42" s="26">
        <f t="shared" si="27"/>
        <v>0</v>
      </c>
      <c r="S42" s="26">
        <f t="shared" si="27"/>
        <v>0</v>
      </c>
      <c r="T42" s="26">
        <f t="shared" si="27"/>
        <v>0</v>
      </c>
      <c r="U42" s="26">
        <f t="shared" si="27"/>
        <v>0</v>
      </c>
      <c r="V42" s="26">
        <f t="shared" si="27"/>
        <v>0</v>
      </c>
      <c r="W42" s="26">
        <f t="shared" si="27"/>
        <v>0</v>
      </c>
      <c r="X42" s="167">
        <f t="shared" si="27"/>
        <v>0</v>
      </c>
      <c r="Y42" s="10"/>
      <c r="Z42" s="10"/>
      <c r="AA42" s="10"/>
    </row>
    <row r="43" spans="1:27" ht="15.75" customHeight="1">
      <c r="A43" s="17"/>
      <c r="B43" s="49">
        <f>Operations!B42</f>
        <v>0</v>
      </c>
      <c r="C43" s="29"/>
      <c r="D43" s="24">
        <f>Operations!C42</f>
        <v>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61"/>
      <c r="Y43" s="17"/>
      <c r="Z43" s="17"/>
      <c r="AA43" s="17"/>
    </row>
    <row r="44" spans="1:27" ht="15.75" customHeight="1">
      <c r="A44" s="17"/>
      <c r="B44" s="105" t="str">
        <f>Operations!B43</f>
        <v>Operating and Maintenance</v>
      </c>
      <c r="C44" s="29"/>
      <c r="D44" s="24">
        <f>Operations!C43</f>
        <v>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61"/>
      <c r="Y44" s="17"/>
      <c r="Z44" s="17"/>
      <c r="AA44" s="17"/>
    </row>
    <row r="45" spans="1:27" ht="15.75" customHeight="1">
      <c r="A45" s="17"/>
      <c r="B45" s="49" t="str">
        <f>Operations!B44</f>
        <v>Payroll &amp; Benefits</v>
      </c>
      <c r="C45" s="32">
        <v>0.02</v>
      </c>
      <c r="D45" s="24">
        <f>Operations!C44</f>
        <v>0</v>
      </c>
      <c r="E45" s="24">
        <f t="shared" ref="E45:X45" si="28">D45*(1+$C45)</f>
        <v>0</v>
      </c>
      <c r="F45" s="24">
        <f t="shared" si="28"/>
        <v>0</v>
      </c>
      <c r="G45" s="24">
        <f t="shared" si="28"/>
        <v>0</v>
      </c>
      <c r="H45" s="24">
        <f t="shared" si="28"/>
        <v>0</v>
      </c>
      <c r="I45" s="24">
        <f t="shared" si="28"/>
        <v>0</v>
      </c>
      <c r="J45" s="24">
        <f t="shared" si="28"/>
        <v>0</v>
      </c>
      <c r="K45" s="24">
        <f t="shared" si="28"/>
        <v>0</v>
      </c>
      <c r="L45" s="24">
        <f t="shared" si="28"/>
        <v>0</v>
      </c>
      <c r="M45" s="24">
        <f t="shared" si="28"/>
        <v>0</v>
      </c>
      <c r="N45" s="24">
        <f t="shared" si="28"/>
        <v>0</v>
      </c>
      <c r="O45" s="24">
        <f t="shared" si="28"/>
        <v>0</v>
      </c>
      <c r="P45" s="24">
        <f t="shared" si="28"/>
        <v>0</v>
      </c>
      <c r="Q45" s="24">
        <f t="shared" si="28"/>
        <v>0</v>
      </c>
      <c r="R45" s="24">
        <f t="shared" si="28"/>
        <v>0</v>
      </c>
      <c r="S45" s="24">
        <f t="shared" si="28"/>
        <v>0</v>
      </c>
      <c r="T45" s="24">
        <f t="shared" si="28"/>
        <v>0</v>
      </c>
      <c r="U45" s="24">
        <f t="shared" si="28"/>
        <v>0</v>
      </c>
      <c r="V45" s="24">
        <f t="shared" si="28"/>
        <v>0</v>
      </c>
      <c r="W45" s="24">
        <f t="shared" si="28"/>
        <v>0</v>
      </c>
      <c r="X45" s="166">
        <f t="shared" si="28"/>
        <v>0</v>
      </c>
      <c r="Y45" s="17"/>
      <c r="Z45" s="17"/>
      <c r="AA45" s="17"/>
    </row>
    <row r="46" spans="1:27" ht="15.75" customHeight="1">
      <c r="A46" s="17"/>
      <c r="B46" s="49" t="str">
        <f>Operations!B45</f>
        <v>Repairs &amp; Maintenance</v>
      </c>
      <c r="C46" s="32">
        <v>0.02</v>
      </c>
      <c r="D46" s="24">
        <f>Operations!C45</f>
        <v>0</v>
      </c>
      <c r="E46" s="24">
        <f t="shared" ref="E46:X46" si="29">D46*(1+$C46)</f>
        <v>0</v>
      </c>
      <c r="F46" s="24">
        <f t="shared" si="29"/>
        <v>0</v>
      </c>
      <c r="G46" s="24">
        <f t="shared" si="29"/>
        <v>0</v>
      </c>
      <c r="H46" s="24">
        <f t="shared" si="29"/>
        <v>0</v>
      </c>
      <c r="I46" s="24">
        <f t="shared" si="29"/>
        <v>0</v>
      </c>
      <c r="J46" s="24">
        <f t="shared" si="29"/>
        <v>0</v>
      </c>
      <c r="K46" s="24">
        <f t="shared" si="29"/>
        <v>0</v>
      </c>
      <c r="L46" s="24">
        <f t="shared" si="29"/>
        <v>0</v>
      </c>
      <c r="M46" s="24">
        <f t="shared" si="29"/>
        <v>0</v>
      </c>
      <c r="N46" s="24">
        <f t="shared" si="29"/>
        <v>0</v>
      </c>
      <c r="O46" s="24">
        <f t="shared" si="29"/>
        <v>0</v>
      </c>
      <c r="P46" s="24">
        <f t="shared" si="29"/>
        <v>0</v>
      </c>
      <c r="Q46" s="24">
        <f t="shared" si="29"/>
        <v>0</v>
      </c>
      <c r="R46" s="24">
        <f t="shared" si="29"/>
        <v>0</v>
      </c>
      <c r="S46" s="24">
        <f t="shared" si="29"/>
        <v>0</v>
      </c>
      <c r="T46" s="24">
        <f t="shared" si="29"/>
        <v>0</v>
      </c>
      <c r="U46" s="24">
        <f t="shared" si="29"/>
        <v>0</v>
      </c>
      <c r="V46" s="24">
        <f t="shared" si="29"/>
        <v>0</v>
      </c>
      <c r="W46" s="24">
        <f t="shared" si="29"/>
        <v>0</v>
      </c>
      <c r="X46" s="166">
        <f t="shared" si="29"/>
        <v>0</v>
      </c>
      <c r="Y46" s="17"/>
      <c r="Z46" s="17"/>
      <c r="AA46" s="17"/>
    </row>
    <row r="47" spans="1:27" ht="15.75" customHeight="1">
      <c r="A47" s="17"/>
      <c r="B47" s="49" t="str">
        <f>Operations!B46</f>
        <v>Supplies (janitorial, repairs, etc.)</v>
      </c>
      <c r="C47" s="32">
        <v>0.02</v>
      </c>
      <c r="D47" s="24">
        <f>Operations!C46</f>
        <v>0</v>
      </c>
      <c r="E47" s="24">
        <f t="shared" ref="E47:X47" si="30">D47*(1+$C47)</f>
        <v>0</v>
      </c>
      <c r="F47" s="24">
        <f t="shared" si="30"/>
        <v>0</v>
      </c>
      <c r="G47" s="24">
        <f t="shared" si="30"/>
        <v>0</v>
      </c>
      <c r="H47" s="24">
        <f t="shared" si="30"/>
        <v>0</v>
      </c>
      <c r="I47" s="24">
        <f t="shared" si="30"/>
        <v>0</v>
      </c>
      <c r="J47" s="24">
        <f t="shared" si="30"/>
        <v>0</v>
      </c>
      <c r="K47" s="24">
        <f t="shared" si="30"/>
        <v>0</v>
      </c>
      <c r="L47" s="24">
        <f t="shared" si="30"/>
        <v>0</v>
      </c>
      <c r="M47" s="24">
        <f t="shared" si="30"/>
        <v>0</v>
      </c>
      <c r="N47" s="24">
        <f t="shared" si="30"/>
        <v>0</v>
      </c>
      <c r="O47" s="24">
        <f t="shared" si="30"/>
        <v>0</v>
      </c>
      <c r="P47" s="24">
        <f t="shared" si="30"/>
        <v>0</v>
      </c>
      <c r="Q47" s="24">
        <f t="shared" si="30"/>
        <v>0</v>
      </c>
      <c r="R47" s="24">
        <f t="shared" si="30"/>
        <v>0</v>
      </c>
      <c r="S47" s="24">
        <f t="shared" si="30"/>
        <v>0</v>
      </c>
      <c r="T47" s="24">
        <f t="shared" si="30"/>
        <v>0</v>
      </c>
      <c r="U47" s="24">
        <f t="shared" si="30"/>
        <v>0</v>
      </c>
      <c r="V47" s="24">
        <f t="shared" si="30"/>
        <v>0</v>
      </c>
      <c r="W47" s="24">
        <f t="shared" si="30"/>
        <v>0</v>
      </c>
      <c r="X47" s="166">
        <f t="shared" si="30"/>
        <v>0</v>
      </c>
      <c r="Y47" s="17"/>
      <c r="Z47" s="17"/>
      <c r="AA47" s="17"/>
    </row>
    <row r="48" spans="1:27" ht="15.75" customHeight="1">
      <c r="A48" s="17"/>
      <c r="B48" s="49" t="str">
        <f>Operations!B47</f>
        <v>Lawn/Tree Maintenance</v>
      </c>
      <c r="C48" s="32">
        <v>0.02</v>
      </c>
      <c r="D48" s="24">
        <f>Operations!C47</f>
        <v>0</v>
      </c>
      <c r="E48" s="24">
        <f t="shared" ref="E48:X48" si="31">D48*(1+$C48)</f>
        <v>0</v>
      </c>
      <c r="F48" s="24">
        <f t="shared" si="31"/>
        <v>0</v>
      </c>
      <c r="G48" s="24">
        <f t="shared" si="31"/>
        <v>0</v>
      </c>
      <c r="H48" s="24">
        <f t="shared" si="31"/>
        <v>0</v>
      </c>
      <c r="I48" s="24">
        <f t="shared" si="31"/>
        <v>0</v>
      </c>
      <c r="J48" s="24">
        <f t="shared" si="31"/>
        <v>0</v>
      </c>
      <c r="K48" s="24">
        <f t="shared" si="31"/>
        <v>0</v>
      </c>
      <c r="L48" s="24">
        <f t="shared" si="31"/>
        <v>0</v>
      </c>
      <c r="M48" s="24">
        <f t="shared" si="31"/>
        <v>0</v>
      </c>
      <c r="N48" s="24">
        <f t="shared" si="31"/>
        <v>0</v>
      </c>
      <c r="O48" s="24">
        <f t="shared" si="31"/>
        <v>0</v>
      </c>
      <c r="P48" s="24">
        <f t="shared" si="31"/>
        <v>0</v>
      </c>
      <c r="Q48" s="24">
        <f t="shared" si="31"/>
        <v>0</v>
      </c>
      <c r="R48" s="24">
        <f t="shared" si="31"/>
        <v>0</v>
      </c>
      <c r="S48" s="24">
        <f t="shared" si="31"/>
        <v>0</v>
      </c>
      <c r="T48" s="24">
        <f t="shared" si="31"/>
        <v>0</v>
      </c>
      <c r="U48" s="24">
        <f t="shared" si="31"/>
        <v>0</v>
      </c>
      <c r="V48" s="24">
        <f t="shared" si="31"/>
        <v>0</v>
      </c>
      <c r="W48" s="24">
        <f t="shared" si="31"/>
        <v>0</v>
      </c>
      <c r="X48" s="166">
        <f t="shared" si="31"/>
        <v>0</v>
      </c>
      <c r="Y48" s="17"/>
      <c r="Z48" s="17"/>
      <c r="AA48" s="17"/>
    </row>
    <row r="49" spans="1:27" ht="15.75" customHeight="1">
      <c r="A49" s="17"/>
      <c r="B49" s="49" t="str">
        <f>Operations!B48</f>
        <v>Snow Removal</v>
      </c>
      <c r="C49" s="32">
        <v>0.02</v>
      </c>
      <c r="D49" s="24">
        <f>Operations!C48</f>
        <v>0</v>
      </c>
      <c r="E49" s="24">
        <f t="shared" ref="E49:X49" si="32">D49*(1+$C49)</f>
        <v>0</v>
      </c>
      <c r="F49" s="24">
        <f t="shared" si="32"/>
        <v>0</v>
      </c>
      <c r="G49" s="24">
        <f t="shared" si="32"/>
        <v>0</v>
      </c>
      <c r="H49" s="24">
        <f t="shared" si="32"/>
        <v>0</v>
      </c>
      <c r="I49" s="24">
        <f t="shared" si="32"/>
        <v>0</v>
      </c>
      <c r="J49" s="24">
        <f t="shared" si="32"/>
        <v>0</v>
      </c>
      <c r="K49" s="24">
        <f t="shared" si="32"/>
        <v>0</v>
      </c>
      <c r="L49" s="24">
        <f t="shared" si="32"/>
        <v>0</v>
      </c>
      <c r="M49" s="24">
        <f t="shared" si="32"/>
        <v>0</v>
      </c>
      <c r="N49" s="24">
        <f t="shared" si="32"/>
        <v>0</v>
      </c>
      <c r="O49" s="24">
        <f t="shared" si="32"/>
        <v>0</v>
      </c>
      <c r="P49" s="24">
        <f t="shared" si="32"/>
        <v>0</v>
      </c>
      <c r="Q49" s="24">
        <f t="shared" si="32"/>
        <v>0</v>
      </c>
      <c r="R49" s="24">
        <f t="shared" si="32"/>
        <v>0</v>
      </c>
      <c r="S49" s="24">
        <f t="shared" si="32"/>
        <v>0</v>
      </c>
      <c r="T49" s="24">
        <f t="shared" si="32"/>
        <v>0</v>
      </c>
      <c r="U49" s="24">
        <f t="shared" si="32"/>
        <v>0</v>
      </c>
      <c r="V49" s="24">
        <f t="shared" si="32"/>
        <v>0</v>
      </c>
      <c r="W49" s="24">
        <f t="shared" si="32"/>
        <v>0</v>
      </c>
      <c r="X49" s="166">
        <f t="shared" si="32"/>
        <v>0</v>
      </c>
      <c r="Y49" s="17"/>
      <c r="Z49" s="17"/>
      <c r="AA49" s="17"/>
    </row>
    <row r="50" spans="1:27" ht="15.75" customHeight="1">
      <c r="A50" s="17"/>
      <c r="B50" s="49" t="str">
        <f>Operations!B49</f>
        <v>Extermination</v>
      </c>
      <c r="C50" s="32">
        <v>0.02</v>
      </c>
      <c r="D50" s="24">
        <f>Operations!C49</f>
        <v>0</v>
      </c>
      <c r="E50" s="24">
        <f t="shared" ref="E50:X50" si="33">D50*(1+$C50)</f>
        <v>0</v>
      </c>
      <c r="F50" s="24">
        <f t="shared" si="33"/>
        <v>0</v>
      </c>
      <c r="G50" s="24">
        <f t="shared" si="33"/>
        <v>0</v>
      </c>
      <c r="H50" s="24">
        <f t="shared" si="33"/>
        <v>0</v>
      </c>
      <c r="I50" s="24">
        <f t="shared" si="33"/>
        <v>0</v>
      </c>
      <c r="J50" s="24">
        <f t="shared" si="33"/>
        <v>0</v>
      </c>
      <c r="K50" s="24">
        <f t="shared" si="33"/>
        <v>0</v>
      </c>
      <c r="L50" s="24">
        <f t="shared" si="33"/>
        <v>0</v>
      </c>
      <c r="M50" s="24">
        <f t="shared" si="33"/>
        <v>0</v>
      </c>
      <c r="N50" s="24">
        <f t="shared" si="33"/>
        <v>0</v>
      </c>
      <c r="O50" s="24">
        <f t="shared" si="33"/>
        <v>0</v>
      </c>
      <c r="P50" s="24">
        <f t="shared" si="33"/>
        <v>0</v>
      </c>
      <c r="Q50" s="24">
        <f t="shared" si="33"/>
        <v>0</v>
      </c>
      <c r="R50" s="24">
        <f t="shared" si="33"/>
        <v>0</v>
      </c>
      <c r="S50" s="24">
        <f t="shared" si="33"/>
        <v>0</v>
      </c>
      <c r="T50" s="24">
        <f t="shared" si="33"/>
        <v>0</v>
      </c>
      <c r="U50" s="24">
        <f t="shared" si="33"/>
        <v>0</v>
      </c>
      <c r="V50" s="24">
        <f t="shared" si="33"/>
        <v>0</v>
      </c>
      <c r="W50" s="24">
        <f t="shared" si="33"/>
        <v>0</v>
      </c>
      <c r="X50" s="166">
        <f t="shared" si="33"/>
        <v>0</v>
      </c>
      <c r="Y50" s="17"/>
      <c r="Z50" s="17"/>
      <c r="AA50" s="17"/>
    </row>
    <row r="51" spans="1:27" ht="15.75" customHeight="1">
      <c r="A51" s="17"/>
      <c r="B51" s="49" t="str">
        <f>Operations!B50</f>
        <v>Trash Removal</v>
      </c>
      <c r="C51" s="32">
        <v>0.02</v>
      </c>
      <c r="D51" s="24">
        <f>Operations!C50</f>
        <v>0</v>
      </c>
      <c r="E51" s="24">
        <f t="shared" ref="E51:X51" si="34">D51*(1+$C51)</f>
        <v>0</v>
      </c>
      <c r="F51" s="24">
        <f t="shared" si="34"/>
        <v>0</v>
      </c>
      <c r="G51" s="24">
        <f t="shared" si="34"/>
        <v>0</v>
      </c>
      <c r="H51" s="24">
        <f t="shared" si="34"/>
        <v>0</v>
      </c>
      <c r="I51" s="24">
        <f t="shared" si="34"/>
        <v>0</v>
      </c>
      <c r="J51" s="24">
        <f t="shared" si="34"/>
        <v>0</v>
      </c>
      <c r="K51" s="24">
        <f t="shared" si="34"/>
        <v>0</v>
      </c>
      <c r="L51" s="24">
        <f t="shared" si="34"/>
        <v>0</v>
      </c>
      <c r="M51" s="24">
        <f t="shared" si="34"/>
        <v>0</v>
      </c>
      <c r="N51" s="24">
        <f t="shared" si="34"/>
        <v>0</v>
      </c>
      <c r="O51" s="24">
        <f t="shared" si="34"/>
        <v>0</v>
      </c>
      <c r="P51" s="24">
        <f t="shared" si="34"/>
        <v>0</v>
      </c>
      <c r="Q51" s="24">
        <f t="shared" si="34"/>
        <v>0</v>
      </c>
      <c r="R51" s="24">
        <f t="shared" si="34"/>
        <v>0</v>
      </c>
      <c r="S51" s="24">
        <f t="shared" si="34"/>
        <v>0</v>
      </c>
      <c r="T51" s="24">
        <f t="shared" si="34"/>
        <v>0</v>
      </c>
      <c r="U51" s="24">
        <f t="shared" si="34"/>
        <v>0</v>
      </c>
      <c r="V51" s="24">
        <f t="shared" si="34"/>
        <v>0</v>
      </c>
      <c r="W51" s="24">
        <f t="shared" si="34"/>
        <v>0</v>
      </c>
      <c r="X51" s="166">
        <f t="shared" si="34"/>
        <v>0</v>
      </c>
      <c r="Y51" s="17"/>
      <c r="Z51" s="17"/>
      <c r="AA51" s="17"/>
    </row>
    <row r="52" spans="1:27" ht="15.75" customHeight="1">
      <c r="A52" s="17"/>
      <c r="B52" s="49" t="str">
        <f>Operations!B51</f>
        <v>Painting/Decorations/Cleaning</v>
      </c>
      <c r="C52" s="32">
        <v>0.02</v>
      </c>
      <c r="D52" s="24">
        <f>Operations!C51</f>
        <v>0</v>
      </c>
      <c r="E52" s="24">
        <f t="shared" ref="E52:X52" si="35">D52*(1+$C52)</f>
        <v>0</v>
      </c>
      <c r="F52" s="24">
        <f t="shared" si="35"/>
        <v>0</v>
      </c>
      <c r="G52" s="24">
        <f t="shared" si="35"/>
        <v>0</v>
      </c>
      <c r="H52" s="24">
        <f t="shared" si="35"/>
        <v>0</v>
      </c>
      <c r="I52" s="24">
        <f t="shared" si="35"/>
        <v>0</v>
      </c>
      <c r="J52" s="24">
        <f t="shared" si="35"/>
        <v>0</v>
      </c>
      <c r="K52" s="24">
        <f t="shared" si="35"/>
        <v>0</v>
      </c>
      <c r="L52" s="24">
        <f t="shared" si="35"/>
        <v>0</v>
      </c>
      <c r="M52" s="24">
        <f t="shared" si="35"/>
        <v>0</v>
      </c>
      <c r="N52" s="24">
        <f t="shared" si="35"/>
        <v>0</v>
      </c>
      <c r="O52" s="24">
        <f t="shared" si="35"/>
        <v>0</v>
      </c>
      <c r="P52" s="24">
        <f t="shared" si="35"/>
        <v>0</v>
      </c>
      <c r="Q52" s="24">
        <f t="shared" si="35"/>
        <v>0</v>
      </c>
      <c r="R52" s="24">
        <f t="shared" si="35"/>
        <v>0</v>
      </c>
      <c r="S52" s="24">
        <f t="shared" si="35"/>
        <v>0</v>
      </c>
      <c r="T52" s="24">
        <f t="shared" si="35"/>
        <v>0</v>
      </c>
      <c r="U52" s="24">
        <f t="shared" si="35"/>
        <v>0</v>
      </c>
      <c r="V52" s="24">
        <f t="shared" si="35"/>
        <v>0</v>
      </c>
      <c r="W52" s="24">
        <f t="shared" si="35"/>
        <v>0</v>
      </c>
      <c r="X52" s="166">
        <f t="shared" si="35"/>
        <v>0</v>
      </c>
      <c r="Y52" s="17"/>
      <c r="Z52" s="17"/>
      <c r="AA52" s="17"/>
    </row>
    <row r="53" spans="1:27" ht="15.75" customHeight="1">
      <c r="A53" s="17"/>
      <c r="B53" s="49" t="str">
        <f>Operations!B52</f>
        <v>Heating &amp; Air Repairs</v>
      </c>
      <c r="C53" s="32">
        <v>0.02</v>
      </c>
      <c r="D53" s="24">
        <f>Operations!C52</f>
        <v>0</v>
      </c>
      <c r="E53" s="24">
        <f t="shared" ref="E53:X53" si="36">D53*(1+$C53)</f>
        <v>0</v>
      </c>
      <c r="F53" s="24">
        <f t="shared" si="36"/>
        <v>0</v>
      </c>
      <c r="G53" s="24">
        <f t="shared" si="36"/>
        <v>0</v>
      </c>
      <c r="H53" s="24">
        <f t="shared" si="36"/>
        <v>0</v>
      </c>
      <c r="I53" s="24">
        <f t="shared" si="36"/>
        <v>0</v>
      </c>
      <c r="J53" s="24">
        <f t="shared" si="36"/>
        <v>0</v>
      </c>
      <c r="K53" s="24">
        <f t="shared" si="36"/>
        <v>0</v>
      </c>
      <c r="L53" s="24">
        <f t="shared" si="36"/>
        <v>0</v>
      </c>
      <c r="M53" s="24">
        <f t="shared" si="36"/>
        <v>0</v>
      </c>
      <c r="N53" s="24">
        <f t="shared" si="36"/>
        <v>0</v>
      </c>
      <c r="O53" s="24">
        <f t="shared" si="36"/>
        <v>0</v>
      </c>
      <c r="P53" s="24">
        <f t="shared" si="36"/>
        <v>0</v>
      </c>
      <c r="Q53" s="24">
        <f t="shared" si="36"/>
        <v>0</v>
      </c>
      <c r="R53" s="24">
        <f t="shared" si="36"/>
        <v>0</v>
      </c>
      <c r="S53" s="24">
        <f t="shared" si="36"/>
        <v>0</v>
      </c>
      <c r="T53" s="24">
        <f t="shared" si="36"/>
        <v>0</v>
      </c>
      <c r="U53" s="24">
        <f t="shared" si="36"/>
        <v>0</v>
      </c>
      <c r="V53" s="24">
        <f t="shared" si="36"/>
        <v>0</v>
      </c>
      <c r="W53" s="24">
        <f t="shared" si="36"/>
        <v>0</v>
      </c>
      <c r="X53" s="166">
        <f t="shared" si="36"/>
        <v>0</v>
      </c>
      <c r="Y53" s="17"/>
      <c r="Z53" s="17"/>
      <c r="AA53" s="17"/>
    </row>
    <row r="54" spans="1:27" ht="15.75" customHeight="1">
      <c r="A54" s="17"/>
      <c r="B54" s="49" t="str">
        <f>Operations!B53</f>
        <v>Elevator Repair</v>
      </c>
      <c r="C54" s="32">
        <v>0.02</v>
      </c>
      <c r="D54" s="24">
        <f>Operations!C53</f>
        <v>0</v>
      </c>
      <c r="E54" s="24">
        <f t="shared" ref="E54:X54" si="37">D54*(1+$C54)</f>
        <v>0</v>
      </c>
      <c r="F54" s="24">
        <f t="shared" si="37"/>
        <v>0</v>
      </c>
      <c r="G54" s="24">
        <f t="shared" si="37"/>
        <v>0</v>
      </c>
      <c r="H54" s="24">
        <f t="shared" si="37"/>
        <v>0</v>
      </c>
      <c r="I54" s="24">
        <f t="shared" si="37"/>
        <v>0</v>
      </c>
      <c r="J54" s="24">
        <f t="shared" si="37"/>
        <v>0</v>
      </c>
      <c r="K54" s="24">
        <f t="shared" si="37"/>
        <v>0</v>
      </c>
      <c r="L54" s="24">
        <f t="shared" si="37"/>
        <v>0</v>
      </c>
      <c r="M54" s="24">
        <f t="shared" si="37"/>
        <v>0</v>
      </c>
      <c r="N54" s="24">
        <f t="shared" si="37"/>
        <v>0</v>
      </c>
      <c r="O54" s="24">
        <f t="shared" si="37"/>
        <v>0</v>
      </c>
      <c r="P54" s="24">
        <f t="shared" si="37"/>
        <v>0</v>
      </c>
      <c r="Q54" s="24">
        <f t="shared" si="37"/>
        <v>0</v>
      </c>
      <c r="R54" s="24">
        <f t="shared" si="37"/>
        <v>0</v>
      </c>
      <c r="S54" s="24">
        <f t="shared" si="37"/>
        <v>0</v>
      </c>
      <c r="T54" s="24">
        <f t="shared" si="37"/>
        <v>0</v>
      </c>
      <c r="U54" s="24">
        <f t="shared" si="37"/>
        <v>0</v>
      </c>
      <c r="V54" s="24">
        <f t="shared" si="37"/>
        <v>0</v>
      </c>
      <c r="W54" s="24">
        <f t="shared" si="37"/>
        <v>0</v>
      </c>
      <c r="X54" s="166">
        <f t="shared" si="37"/>
        <v>0</v>
      </c>
      <c r="Y54" s="17"/>
      <c r="Z54" s="17"/>
      <c r="AA54" s="17"/>
    </row>
    <row r="55" spans="1:27" ht="15.75" customHeight="1">
      <c r="A55" s="17"/>
      <c r="B55" s="49" t="str">
        <f>Operations!B54</f>
        <v>Fire Suppression/Alarm</v>
      </c>
      <c r="C55" s="32">
        <v>0.02</v>
      </c>
      <c r="D55" s="24">
        <f>Operations!C54</f>
        <v>0</v>
      </c>
      <c r="E55" s="24">
        <f t="shared" ref="E55:X55" si="38">D55*(1+$C55)</f>
        <v>0</v>
      </c>
      <c r="F55" s="24">
        <f t="shared" si="38"/>
        <v>0</v>
      </c>
      <c r="G55" s="24">
        <f t="shared" si="38"/>
        <v>0</v>
      </c>
      <c r="H55" s="24">
        <f t="shared" si="38"/>
        <v>0</v>
      </c>
      <c r="I55" s="24">
        <f t="shared" si="38"/>
        <v>0</v>
      </c>
      <c r="J55" s="24">
        <f t="shared" si="38"/>
        <v>0</v>
      </c>
      <c r="K55" s="24">
        <f t="shared" si="38"/>
        <v>0</v>
      </c>
      <c r="L55" s="24">
        <f t="shared" si="38"/>
        <v>0</v>
      </c>
      <c r="M55" s="24">
        <f t="shared" si="38"/>
        <v>0</v>
      </c>
      <c r="N55" s="24">
        <f t="shared" si="38"/>
        <v>0</v>
      </c>
      <c r="O55" s="24">
        <f t="shared" si="38"/>
        <v>0</v>
      </c>
      <c r="P55" s="24">
        <f t="shared" si="38"/>
        <v>0</v>
      </c>
      <c r="Q55" s="24">
        <f t="shared" si="38"/>
        <v>0</v>
      </c>
      <c r="R55" s="24">
        <f t="shared" si="38"/>
        <v>0</v>
      </c>
      <c r="S55" s="24">
        <f t="shared" si="38"/>
        <v>0</v>
      </c>
      <c r="T55" s="24">
        <f t="shared" si="38"/>
        <v>0</v>
      </c>
      <c r="U55" s="24">
        <f t="shared" si="38"/>
        <v>0</v>
      </c>
      <c r="V55" s="24">
        <f t="shared" si="38"/>
        <v>0</v>
      </c>
      <c r="W55" s="24">
        <f t="shared" si="38"/>
        <v>0</v>
      </c>
      <c r="X55" s="166">
        <f t="shared" si="38"/>
        <v>0</v>
      </c>
      <c r="Y55" s="17"/>
      <c r="Z55" s="17"/>
      <c r="AA55" s="17"/>
    </row>
    <row r="56" spans="1:27" ht="15.75" customHeight="1">
      <c r="A56" s="17"/>
      <c r="B56" s="49" t="str">
        <f>Operations!B55</f>
        <v>Parking Lot Repairs</v>
      </c>
      <c r="C56" s="32">
        <v>0.02</v>
      </c>
      <c r="D56" s="24">
        <f>Operations!C55</f>
        <v>0</v>
      </c>
      <c r="E56" s="24">
        <f t="shared" ref="E56:X56" si="39">D56*(1+$C56)</f>
        <v>0</v>
      </c>
      <c r="F56" s="24">
        <f t="shared" si="39"/>
        <v>0</v>
      </c>
      <c r="G56" s="24">
        <f t="shared" si="39"/>
        <v>0</v>
      </c>
      <c r="H56" s="24">
        <f t="shared" si="39"/>
        <v>0</v>
      </c>
      <c r="I56" s="24">
        <f t="shared" si="39"/>
        <v>0</v>
      </c>
      <c r="J56" s="24">
        <f t="shared" si="39"/>
        <v>0</v>
      </c>
      <c r="K56" s="24">
        <f t="shared" si="39"/>
        <v>0</v>
      </c>
      <c r="L56" s="24">
        <f t="shared" si="39"/>
        <v>0</v>
      </c>
      <c r="M56" s="24">
        <f t="shared" si="39"/>
        <v>0</v>
      </c>
      <c r="N56" s="24">
        <f t="shared" si="39"/>
        <v>0</v>
      </c>
      <c r="O56" s="24">
        <f t="shared" si="39"/>
        <v>0</v>
      </c>
      <c r="P56" s="24">
        <f t="shared" si="39"/>
        <v>0</v>
      </c>
      <c r="Q56" s="24">
        <f t="shared" si="39"/>
        <v>0</v>
      </c>
      <c r="R56" s="24">
        <f t="shared" si="39"/>
        <v>0</v>
      </c>
      <c r="S56" s="24">
        <f t="shared" si="39"/>
        <v>0</v>
      </c>
      <c r="T56" s="24">
        <f t="shared" si="39"/>
        <v>0</v>
      </c>
      <c r="U56" s="24">
        <f t="shared" si="39"/>
        <v>0</v>
      </c>
      <c r="V56" s="24">
        <f t="shared" si="39"/>
        <v>0</v>
      </c>
      <c r="W56" s="24">
        <f t="shared" si="39"/>
        <v>0</v>
      </c>
      <c r="X56" s="166">
        <f t="shared" si="39"/>
        <v>0</v>
      </c>
      <c r="Y56" s="17"/>
      <c r="Z56" s="17"/>
      <c r="AA56" s="17"/>
    </row>
    <row r="57" spans="1:27" ht="15.75" customHeight="1">
      <c r="A57" s="17"/>
      <c r="B57" s="49" t="str">
        <f>Operations!B56</f>
        <v>Reserves!!!</v>
      </c>
      <c r="C57" s="32">
        <v>0</v>
      </c>
      <c r="D57" s="24">
        <f>Operations!C56</f>
        <v>0</v>
      </c>
      <c r="E57" s="24">
        <f t="shared" ref="E57:X57" si="40">D57*(1+$C57)</f>
        <v>0</v>
      </c>
      <c r="F57" s="24">
        <f t="shared" si="40"/>
        <v>0</v>
      </c>
      <c r="G57" s="24">
        <f t="shared" si="40"/>
        <v>0</v>
      </c>
      <c r="H57" s="24">
        <f t="shared" si="40"/>
        <v>0</v>
      </c>
      <c r="I57" s="24">
        <f t="shared" si="40"/>
        <v>0</v>
      </c>
      <c r="J57" s="24">
        <f t="shared" si="40"/>
        <v>0</v>
      </c>
      <c r="K57" s="24">
        <f t="shared" si="40"/>
        <v>0</v>
      </c>
      <c r="L57" s="24">
        <f t="shared" si="40"/>
        <v>0</v>
      </c>
      <c r="M57" s="24">
        <f t="shared" si="40"/>
        <v>0</v>
      </c>
      <c r="N57" s="24">
        <f t="shared" si="40"/>
        <v>0</v>
      </c>
      <c r="O57" s="24">
        <f t="shared" si="40"/>
        <v>0</v>
      </c>
      <c r="P57" s="24">
        <f t="shared" si="40"/>
        <v>0</v>
      </c>
      <c r="Q57" s="24">
        <f t="shared" si="40"/>
        <v>0</v>
      </c>
      <c r="R57" s="24">
        <f t="shared" si="40"/>
        <v>0</v>
      </c>
      <c r="S57" s="24">
        <f t="shared" si="40"/>
        <v>0</v>
      </c>
      <c r="T57" s="24">
        <f t="shared" si="40"/>
        <v>0</v>
      </c>
      <c r="U57" s="24">
        <f t="shared" si="40"/>
        <v>0</v>
      </c>
      <c r="V57" s="24">
        <f t="shared" si="40"/>
        <v>0</v>
      </c>
      <c r="W57" s="24">
        <f t="shared" si="40"/>
        <v>0</v>
      </c>
      <c r="X57" s="166">
        <f t="shared" si="40"/>
        <v>0</v>
      </c>
      <c r="Y57" s="17"/>
      <c r="Z57" s="17"/>
      <c r="AA57" s="17"/>
    </row>
    <row r="58" spans="1:27" ht="13">
      <c r="A58" s="17"/>
      <c r="B58" s="49" t="str">
        <f>Operations!B57</f>
        <v>Other</v>
      </c>
      <c r="C58" s="32"/>
      <c r="D58" s="24">
        <f>Operations!C57</f>
        <v>0</v>
      </c>
      <c r="E58" s="24">
        <f t="shared" ref="E58:X58" si="41">D58*(1+$C58)</f>
        <v>0</v>
      </c>
      <c r="F58" s="24">
        <f t="shared" si="41"/>
        <v>0</v>
      </c>
      <c r="G58" s="24">
        <f t="shared" si="41"/>
        <v>0</v>
      </c>
      <c r="H58" s="24">
        <f t="shared" si="41"/>
        <v>0</v>
      </c>
      <c r="I58" s="24">
        <f t="shared" si="41"/>
        <v>0</v>
      </c>
      <c r="J58" s="24">
        <f t="shared" si="41"/>
        <v>0</v>
      </c>
      <c r="K58" s="24">
        <f t="shared" si="41"/>
        <v>0</v>
      </c>
      <c r="L58" s="24">
        <f t="shared" si="41"/>
        <v>0</v>
      </c>
      <c r="M58" s="24">
        <f t="shared" si="41"/>
        <v>0</v>
      </c>
      <c r="N58" s="24">
        <f t="shared" si="41"/>
        <v>0</v>
      </c>
      <c r="O58" s="24">
        <f t="shared" si="41"/>
        <v>0</v>
      </c>
      <c r="P58" s="24">
        <f t="shared" si="41"/>
        <v>0</v>
      </c>
      <c r="Q58" s="24">
        <f t="shared" si="41"/>
        <v>0</v>
      </c>
      <c r="R58" s="24">
        <f t="shared" si="41"/>
        <v>0</v>
      </c>
      <c r="S58" s="24">
        <f t="shared" si="41"/>
        <v>0</v>
      </c>
      <c r="T58" s="24">
        <f t="shared" si="41"/>
        <v>0</v>
      </c>
      <c r="U58" s="24">
        <f t="shared" si="41"/>
        <v>0</v>
      </c>
      <c r="V58" s="24">
        <f t="shared" si="41"/>
        <v>0</v>
      </c>
      <c r="W58" s="24">
        <f t="shared" si="41"/>
        <v>0</v>
      </c>
      <c r="X58" s="166">
        <f t="shared" si="41"/>
        <v>0</v>
      </c>
      <c r="Y58" s="17"/>
      <c r="Z58" s="17"/>
      <c r="AA58" s="17"/>
    </row>
    <row r="59" spans="1:27" ht="13">
      <c r="A59" s="17"/>
      <c r="B59" s="49" t="str">
        <f>Operations!B58</f>
        <v>Other</v>
      </c>
      <c r="C59" s="32"/>
      <c r="D59" s="24">
        <f>Operations!C58</f>
        <v>0</v>
      </c>
      <c r="E59" s="24">
        <f t="shared" ref="E59:X59" si="42">D59*(1+$C59)</f>
        <v>0</v>
      </c>
      <c r="F59" s="24">
        <f t="shared" si="42"/>
        <v>0</v>
      </c>
      <c r="G59" s="24">
        <f t="shared" si="42"/>
        <v>0</v>
      </c>
      <c r="H59" s="24">
        <f t="shared" si="42"/>
        <v>0</v>
      </c>
      <c r="I59" s="24">
        <f t="shared" si="42"/>
        <v>0</v>
      </c>
      <c r="J59" s="24">
        <f t="shared" si="42"/>
        <v>0</v>
      </c>
      <c r="K59" s="24">
        <f t="shared" si="42"/>
        <v>0</v>
      </c>
      <c r="L59" s="24">
        <f t="shared" si="42"/>
        <v>0</v>
      </c>
      <c r="M59" s="24">
        <f t="shared" si="42"/>
        <v>0</v>
      </c>
      <c r="N59" s="24">
        <f t="shared" si="42"/>
        <v>0</v>
      </c>
      <c r="O59" s="24">
        <f t="shared" si="42"/>
        <v>0</v>
      </c>
      <c r="P59" s="24">
        <f t="shared" si="42"/>
        <v>0</v>
      </c>
      <c r="Q59" s="24">
        <f t="shared" si="42"/>
        <v>0</v>
      </c>
      <c r="R59" s="24">
        <f t="shared" si="42"/>
        <v>0</v>
      </c>
      <c r="S59" s="24">
        <f t="shared" si="42"/>
        <v>0</v>
      </c>
      <c r="T59" s="24">
        <f t="shared" si="42"/>
        <v>0</v>
      </c>
      <c r="U59" s="24">
        <f t="shared" si="42"/>
        <v>0</v>
      </c>
      <c r="V59" s="24">
        <f t="shared" si="42"/>
        <v>0</v>
      </c>
      <c r="W59" s="24">
        <f t="shared" si="42"/>
        <v>0</v>
      </c>
      <c r="X59" s="166">
        <f t="shared" si="42"/>
        <v>0</v>
      </c>
      <c r="Y59" s="17"/>
      <c r="Z59" s="17"/>
      <c r="AA59" s="17"/>
    </row>
    <row r="60" spans="1:27" ht="13">
      <c r="A60" s="10"/>
      <c r="B60" s="105" t="str">
        <f>Operations!B59</f>
        <v>Subtotal</v>
      </c>
      <c r="C60" s="33"/>
      <c r="D60" s="26">
        <f>Operations!C59</f>
        <v>0</v>
      </c>
      <c r="E60" s="26">
        <f t="shared" ref="E60:X60" si="43">SUM(E45:E59)</f>
        <v>0</v>
      </c>
      <c r="F60" s="26">
        <f t="shared" si="43"/>
        <v>0</v>
      </c>
      <c r="G60" s="26">
        <f t="shared" si="43"/>
        <v>0</v>
      </c>
      <c r="H60" s="26">
        <f t="shared" si="43"/>
        <v>0</v>
      </c>
      <c r="I60" s="26">
        <f t="shared" si="43"/>
        <v>0</v>
      </c>
      <c r="J60" s="26">
        <f t="shared" si="43"/>
        <v>0</v>
      </c>
      <c r="K60" s="26">
        <f t="shared" si="43"/>
        <v>0</v>
      </c>
      <c r="L60" s="26">
        <f t="shared" si="43"/>
        <v>0</v>
      </c>
      <c r="M60" s="26">
        <f t="shared" si="43"/>
        <v>0</v>
      </c>
      <c r="N60" s="26">
        <f t="shared" si="43"/>
        <v>0</v>
      </c>
      <c r="O60" s="26">
        <f t="shared" si="43"/>
        <v>0</v>
      </c>
      <c r="P60" s="26">
        <f t="shared" si="43"/>
        <v>0</v>
      </c>
      <c r="Q60" s="26">
        <f t="shared" si="43"/>
        <v>0</v>
      </c>
      <c r="R60" s="26">
        <f t="shared" si="43"/>
        <v>0</v>
      </c>
      <c r="S60" s="26">
        <f t="shared" si="43"/>
        <v>0</v>
      </c>
      <c r="T60" s="26">
        <f t="shared" si="43"/>
        <v>0</v>
      </c>
      <c r="U60" s="26">
        <f t="shared" si="43"/>
        <v>0</v>
      </c>
      <c r="V60" s="26">
        <f t="shared" si="43"/>
        <v>0</v>
      </c>
      <c r="W60" s="26">
        <f t="shared" si="43"/>
        <v>0</v>
      </c>
      <c r="X60" s="167">
        <f t="shared" si="43"/>
        <v>0</v>
      </c>
      <c r="Y60" s="10"/>
      <c r="Z60" s="10"/>
      <c r="AA60" s="10"/>
    </row>
    <row r="61" spans="1:27" ht="13">
      <c r="A61" s="17"/>
      <c r="B61" s="49">
        <f>Operations!B60</f>
        <v>0</v>
      </c>
      <c r="C61" s="29"/>
      <c r="D61" s="24">
        <f>Operations!C60</f>
        <v>0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61"/>
      <c r="Y61" s="17"/>
      <c r="Z61" s="17"/>
      <c r="AA61" s="17"/>
    </row>
    <row r="62" spans="1:27" ht="13">
      <c r="A62" s="17"/>
      <c r="B62" s="105" t="str">
        <f>Operations!B61</f>
        <v>Taxes &amp; Insurance</v>
      </c>
      <c r="C62" s="29"/>
      <c r="D62" s="24">
        <f>Operations!C61</f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61"/>
      <c r="Y62" s="17"/>
      <c r="Z62" s="17"/>
      <c r="AA62" s="17"/>
    </row>
    <row r="63" spans="1:27" ht="13">
      <c r="A63" s="17"/>
      <c r="B63" s="49" t="str">
        <f>Operations!B62</f>
        <v>Property Taxes</v>
      </c>
      <c r="C63" s="32">
        <v>1.4999999999999999E-2</v>
      </c>
      <c r="D63" s="24">
        <f>Operations!C62</f>
        <v>0</v>
      </c>
      <c r="E63" s="24">
        <f t="shared" ref="E63:X63" si="44">D63*(1+$C63)</f>
        <v>0</v>
      </c>
      <c r="F63" s="24">
        <f t="shared" si="44"/>
        <v>0</v>
      </c>
      <c r="G63" s="24">
        <f t="shared" si="44"/>
        <v>0</v>
      </c>
      <c r="H63" s="24">
        <f t="shared" si="44"/>
        <v>0</v>
      </c>
      <c r="I63" s="24">
        <f t="shared" si="44"/>
        <v>0</v>
      </c>
      <c r="J63" s="24">
        <f t="shared" si="44"/>
        <v>0</v>
      </c>
      <c r="K63" s="24">
        <f t="shared" si="44"/>
        <v>0</v>
      </c>
      <c r="L63" s="24">
        <f t="shared" si="44"/>
        <v>0</v>
      </c>
      <c r="M63" s="24">
        <f t="shared" si="44"/>
        <v>0</v>
      </c>
      <c r="N63" s="24">
        <f t="shared" si="44"/>
        <v>0</v>
      </c>
      <c r="O63" s="24">
        <f t="shared" si="44"/>
        <v>0</v>
      </c>
      <c r="P63" s="24">
        <f t="shared" si="44"/>
        <v>0</v>
      </c>
      <c r="Q63" s="24">
        <f t="shared" si="44"/>
        <v>0</v>
      </c>
      <c r="R63" s="24">
        <f t="shared" si="44"/>
        <v>0</v>
      </c>
      <c r="S63" s="24">
        <f t="shared" si="44"/>
        <v>0</v>
      </c>
      <c r="T63" s="24">
        <f t="shared" si="44"/>
        <v>0</v>
      </c>
      <c r="U63" s="24">
        <f t="shared" si="44"/>
        <v>0</v>
      </c>
      <c r="V63" s="24">
        <f t="shared" si="44"/>
        <v>0</v>
      </c>
      <c r="W63" s="24">
        <f t="shared" si="44"/>
        <v>0</v>
      </c>
      <c r="X63" s="166">
        <f t="shared" si="44"/>
        <v>0</v>
      </c>
      <c r="Y63" s="17"/>
      <c r="Z63" s="17"/>
      <c r="AA63" s="17"/>
    </row>
    <row r="64" spans="1:27" ht="13">
      <c r="A64" s="17"/>
      <c r="B64" s="49" t="str">
        <f>Operations!B63</f>
        <v>Insurance</v>
      </c>
      <c r="C64" s="32">
        <v>1.4999999999999999E-2</v>
      </c>
      <c r="D64" s="24">
        <f>Operations!C63</f>
        <v>0</v>
      </c>
      <c r="E64" s="24">
        <f t="shared" ref="E64:X64" si="45">D64*(1+$C64)</f>
        <v>0</v>
      </c>
      <c r="F64" s="24">
        <f t="shared" si="45"/>
        <v>0</v>
      </c>
      <c r="G64" s="24">
        <f t="shared" si="45"/>
        <v>0</v>
      </c>
      <c r="H64" s="24">
        <f t="shared" si="45"/>
        <v>0</v>
      </c>
      <c r="I64" s="24">
        <f t="shared" si="45"/>
        <v>0</v>
      </c>
      <c r="J64" s="24">
        <f t="shared" si="45"/>
        <v>0</v>
      </c>
      <c r="K64" s="24">
        <f t="shared" si="45"/>
        <v>0</v>
      </c>
      <c r="L64" s="24">
        <f t="shared" si="45"/>
        <v>0</v>
      </c>
      <c r="M64" s="24">
        <f t="shared" si="45"/>
        <v>0</v>
      </c>
      <c r="N64" s="24">
        <f t="shared" si="45"/>
        <v>0</v>
      </c>
      <c r="O64" s="24">
        <f t="shared" si="45"/>
        <v>0</v>
      </c>
      <c r="P64" s="24">
        <f t="shared" si="45"/>
        <v>0</v>
      </c>
      <c r="Q64" s="24">
        <f t="shared" si="45"/>
        <v>0</v>
      </c>
      <c r="R64" s="24">
        <f t="shared" si="45"/>
        <v>0</v>
      </c>
      <c r="S64" s="24">
        <f t="shared" si="45"/>
        <v>0</v>
      </c>
      <c r="T64" s="24">
        <f t="shared" si="45"/>
        <v>0</v>
      </c>
      <c r="U64" s="24">
        <f t="shared" si="45"/>
        <v>0</v>
      </c>
      <c r="V64" s="24">
        <f t="shared" si="45"/>
        <v>0</v>
      </c>
      <c r="W64" s="24">
        <f t="shared" si="45"/>
        <v>0</v>
      </c>
      <c r="X64" s="166">
        <f t="shared" si="45"/>
        <v>0</v>
      </c>
      <c r="Y64" s="17"/>
      <c r="Z64" s="17"/>
      <c r="AA64" s="17"/>
    </row>
    <row r="65" spans="1:27" ht="13">
      <c r="A65" s="17"/>
      <c r="B65" s="49" t="str">
        <f>Operations!B64</f>
        <v>Other</v>
      </c>
      <c r="C65" s="32"/>
      <c r="D65" s="24">
        <f>Operations!C64</f>
        <v>0</v>
      </c>
      <c r="E65" s="24">
        <f t="shared" ref="E65:X65" si="46">D65*(1+$C65)</f>
        <v>0</v>
      </c>
      <c r="F65" s="24">
        <f t="shared" si="46"/>
        <v>0</v>
      </c>
      <c r="G65" s="24">
        <f t="shared" si="46"/>
        <v>0</v>
      </c>
      <c r="H65" s="24">
        <f t="shared" si="46"/>
        <v>0</v>
      </c>
      <c r="I65" s="24">
        <f t="shared" si="46"/>
        <v>0</v>
      </c>
      <c r="J65" s="24">
        <f t="shared" si="46"/>
        <v>0</v>
      </c>
      <c r="K65" s="24">
        <f t="shared" si="46"/>
        <v>0</v>
      </c>
      <c r="L65" s="24">
        <f t="shared" si="46"/>
        <v>0</v>
      </c>
      <c r="M65" s="24">
        <f t="shared" si="46"/>
        <v>0</v>
      </c>
      <c r="N65" s="24">
        <f t="shared" si="46"/>
        <v>0</v>
      </c>
      <c r="O65" s="24">
        <f t="shared" si="46"/>
        <v>0</v>
      </c>
      <c r="P65" s="24">
        <f t="shared" si="46"/>
        <v>0</v>
      </c>
      <c r="Q65" s="24">
        <f t="shared" si="46"/>
        <v>0</v>
      </c>
      <c r="R65" s="24">
        <f t="shared" si="46"/>
        <v>0</v>
      </c>
      <c r="S65" s="24">
        <f t="shared" si="46"/>
        <v>0</v>
      </c>
      <c r="T65" s="24">
        <f t="shared" si="46"/>
        <v>0</v>
      </c>
      <c r="U65" s="24">
        <f t="shared" si="46"/>
        <v>0</v>
      </c>
      <c r="V65" s="24">
        <f t="shared" si="46"/>
        <v>0</v>
      </c>
      <c r="W65" s="24">
        <f t="shared" si="46"/>
        <v>0</v>
      </c>
      <c r="X65" s="166">
        <f t="shared" si="46"/>
        <v>0</v>
      </c>
      <c r="Y65" s="17"/>
      <c r="Z65" s="17"/>
      <c r="AA65" s="17"/>
    </row>
    <row r="66" spans="1:27" ht="13">
      <c r="A66" s="17"/>
      <c r="B66" s="49" t="str">
        <f>Operations!B65</f>
        <v>Other</v>
      </c>
      <c r="C66" s="32"/>
      <c r="D66" s="24">
        <f>Operations!C65</f>
        <v>0</v>
      </c>
      <c r="E66" s="24">
        <f t="shared" ref="E66:X66" si="47">D66*(1+$C66)</f>
        <v>0</v>
      </c>
      <c r="F66" s="24">
        <f t="shared" si="47"/>
        <v>0</v>
      </c>
      <c r="G66" s="24">
        <f t="shared" si="47"/>
        <v>0</v>
      </c>
      <c r="H66" s="24">
        <f t="shared" si="47"/>
        <v>0</v>
      </c>
      <c r="I66" s="24">
        <f t="shared" si="47"/>
        <v>0</v>
      </c>
      <c r="J66" s="24">
        <f t="shared" si="47"/>
        <v>0</v>
      </c>
      <c r="K66" s="24">
        <f t="shared" si="47"/>
        <v>0</v>
      </c>
      <c r="L66" s="24">
        <f t="shared" si="47"/>
        <v>0</v>
      </c>
      <c r="M66" s="24">
        <f t="shared" si="47"/>
        <v>0</v>
      </c>
      <c r="N66" s="24">
        <f t="shared" si="47"/>
        <v>0</v>
      </c>
      <c r="O66" s="24">
        <f t="shared" si="47"/>
        <v>0</v>
      </c>
      <c r="P66" s="24">
        <f t="shared" si="47"/>
        <v>0</v>
      </c>
      <c r="Q66" s="24">
        <f t="shared" si="47"/>
        <v>0</v>
      </c>
      <c r="R66" s="24">
        <f t="shared" si="47"/>
        <v>0</v>
      </c>
      <c r="S66" s="24">
        <f t="shared" si="47"/>
        <v>0</v>
      </c>
      <c r="T66" s="24">
        <f t="shared" si="47"/>
        <v>0</v>
      </c>
      <c r="U66" s="24">
        <f t="shared" si="47"/>
        <v>0</v>
      </c>
      <c r="V66" s="24">
        <f t="shared" si="47"/>
        <v>0</v>
      </c>
      <c r="W66" s="24">
        <f t="shared" si="47"/>
        <v>0</v>
      </c>
      <c r="X66" s="166">
        <f t="shared" si="47"/>
        <v>0</v>
      </c>
      <c r="Y66" s="17"/>
      <c r="Z66" s="17"/>
      <c r="AA66" s="17"/>
    </row>
    <row r="67" spans="1:27" ht="13">
      <c r="A67" s="10"/>
      <c r="B67" s="105" t="str">
        <f>Operations!B66</f>
        <v>Subtotal</v>
      </c>
      <c r="C67" s="33"/>
      <c r="D67" s="26">
        <f>Operations!C66</f>
        <v>0</v>
      </c>
      <c r="E67" s="26">
        <f t="shared" ref="E67:X67" si="48">SUM(E63:E66)</f>
        <v>0</v>
      </c>
      <c r="F67" s="26">
        <f t="shared" si="48"/>
        <v>0</v>
      </c>
      <c r="G67" s="26">
        <f t="shared" si="48"/>
        <v>0</v>
      </c>
      <c r="H67" s="26">
        <f t="shared" si="48"/>
        <v>0</v>
      </c>
      <c r="I67" s="26">
        <f t="shared" si="48"/>
        <v>0</v>
      </c>
      <c r="J67" s="26">
        <f t="shared" si="48"/>
        <v>0</v>
      </c>
      <c r="K67" s="26">
        <f t="shared" si="48"/>
        <v>0</v>
      </c>
      <c r="L67" s="26">
        <f t="shared" si="48"/>
        <v>0</v>
      </c>
      <c r="M67" s="26">
        <f t="shared" si="48"/>
        <v>0</v>
      </c>
      <c r="N67" s="26">
        <f t="shared" si="48"/>
        <v>0</v>
      </c>
      <c r="O67" s="26">
        <f t="shared" si="48"/>
        <v>0</v>
      </c>
      <c r="P67" s="26">
        <f t="shared" si="48"/>
        <v>0</v>
      </c>
      <c r="Q67" s="26">
        <f t="shared" si="48"/>
        <v>0</v>
      </c>
      <c r="R67" s="26">
        <f t="shared" si="48"/>
        <v>0</v>
      </c>
      <c r="S67" s="26">
        <f t="shared" si="48"/>
        <v>0</v>
      </c>
      <c r="T67" s="26">
        <f t="shared" si="48"/>
        <v>0</v>
      </c>
      <c r="U67" s="26">
        <f t="shared" si="48"/>
        <v>0</v>
      </c>
      <c r="V67" s="26">
        <f t="shared" si="48"/>
        <v>0</v>
      </c>
      <c r="W67" s="26">
        <f t="shared" si="48"/>
        <v>0</v>
      </c>
      <c r="X67" s="167">
        <f t="shared" si="48"/>
        <v>0</v>
      </c>
      <c r="Y67" s="10"/>
      <c r="Z67" s="10"/>
      <c r="AA67" s="10"/>
    </row>
    <row r="68" spans="1:27" ht="13">
      <c r="A68" s="17"/>
      <c r="B68" s="49">
        <f>Operations!B67</f>
        <v>0</v>
      </c>
      <c r="C68" s="29"/>
      <c r="D68" s="24">
        <f>Operations!C67</f>
        <v>0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61"/>
      <c r="Y68" s="17"/>
      <c r="Z68" s="17"/>
      <c r="AA68" s="17"/>
    </row>
    <row r="69" spans="1:27" ht="13">
      <c r="A69" s="17"/>
      <c r="B69" s="122" t="str">
        <f>Operations!B68</f>
        <v>Total Expenses</v>
      </c>
      <c r="C69" s="174"/>
      <c r="D69" s="175">
        <f>Operations!C68</f>
        <v>0</v>
      </c>
      <c r="E69" s="175">
        <f t="shared" ref="E69:X69" si="49">E67+E60+E42+E33+E22</f>
        <v>0</v>
      </c>
      <c r="F69" s="175">
        <f t="shared" si="49"/>
        <v>0</v>
      </c>
      <c r="G69" s="175">
        <f t="shared" si="49"/>
        <v>0</v>
      </c>
      <c r="H69" s="175">
        <f t="shared" si="49"/>
        <v>0</v>
      </c>
      <c r="I69" s="175">
        <f t="shared" si="49"/>
        <v>0</v>
      </c>
      <c r="J69" s="175">
        <f t="shared" si="49"/>
        <v>0</v>
      </c>
      <c r="K69" s="175">
        <f t="shared" si="49"/>
        <v>0</v>
      </c>
      <c r="L69" s="175">
        <f t="shared" si="49"/>
        <v>0</v>
      </c>
      <c r="M69" s="175">
        <f t="shared" si="49"/>
        <v>0</v>
      </c>
      <c r="N69" s="175">
        <f t="shared" si="49"/>
        <v>0</v>
      </c>
      <c r="O69" s="175">
        <f t="shared" si="49"/>
        <v>0</v>
      </c>
      <c r="P69" s="175">
        <f t="shared" si="49"/>
        <v>0</v>
      </c>
      <c r="Q69" s="175">
        <f t="shared" si="49"/>
        <v>0</v>
      </c>
      <c r="R69" s="175">
        <f t="shared" si="49"/>
        <v>0</v>
      </c>
      <c r="S69" s="175">
        <f t="shared" si="49"/>
        <v>0</v>
      </c>
      <c r="T69" s="175">
        <f t="shared" si="49"/>
        <v>0</v>
      </c>
      <c r="U69" s="175">
        <f t="shared" si="49"/>
        <v>0</v>
      </c>
      <c r="V69" s="175">
        <f t="shared" si="49"/>
        <v>0</v>
      </c>
      <c r="W69" s="175">
        <f t="shared" si="49"/>
        <v>0</v>
      </c>
      <c r="X69" s="176">
        <f t="shared" si="49"/>
        <v>0</v>
      </c>
      <c r="Y69" s="17"/>
      <c r="Z69" s="17"/>
      <c r="AA69" s="17"/>
    </row>
    <row r="70" spans="1:27" ht="13">
      <c r="A70" s="17"/>
      <c r="B70" s="164" t="s">
        <v>205</v>
      </c>
      <c r="C70" s="160"/>
      <c r="D70" s="161">
        <f t="shared" ref="D70:X70" si="50">D16-D69</f>
        <v>0</v>
      </c>
      <c r="E70" s="161">
        <f t="shared" si="50"/>
        <v>0</v>
      </c>
      <c r="F70" s="161">
        <f t="shared" si="50"/>
        <v>0</v>
      </c>
      <c r="G70" s="161">
        <f t="shared" si="50"/>
        <v>0</v>
      </c>
      <c r="H70" s="161">
        <f t="shared" si="50"/>
        <v>0</v>
      </c>
      <c r="I70" s="161">
        <f t="shared" si="50"/>
        <v>0</v>
      </c>
      <c r="J70" s="161">
        <f t="shared" si="50"/>
        <v>0</v>
      </c>
      <c r="K70" s="161">
        <f t="shared" si="50"/>
        <v>0</v>
      </c>
      <c r="L70" s="161">
        <f t="shared" si="50"/>
        <v>0</v>
      </c>
      <c r="M70" s="161">
        <f t="shared" si="50"/>
        <v>0</v>
      </c>
      <c r="N70" s="161">
        <f t="shared" si="50"/>
        <v>0</v>
      </c>
      <c r="O70" s="161">
        <f t="shared" si="50"/>
        <v>0</v>
      </c>
      <c r="P70" s="161">
        <f t="shared" si="50"/>
        <v>0</v>
      </c>
      <c r="Q70" s="161">
        <f t="shared" si="50"/>
        <v>0</v>
      </c>
      <c r="R70" s="161">
        <f t="shared" si="50"/>
        <v>0</v>
      </c>
      <c r="S70" s="161">
        <f t="shared" si="50"/>
        <v>0</v>
      </c>
      <c r="T70" s="161">
        <f t="shared" si="50"/>
        <v>0</v>
      </c>
      <c r="U70" s="161">
        <f t="shared" si="50"/>
        <v>0</v>
      </c>
      <c r="V70" s="161">
        <f t="shared" si="50"/>
        <v>0</v>
      </c>
      <c r="W70" s="161">
        <f t="shared" si="50"/>
        <v>0</v>
      </c>
      <c r="X70" s="168">
        <f t="shared" si="50"/>
        <v>0</v>
      </c>
      <c r="Y70" s="17"/>
      <c r="Z70" s="17"/>
      <c r="AA70" s="17"/>
    </row>
    <row r="71" spans="1:27" ht="13">
      <c r="A71" s="17"/>
      <c r="B71" s="49"/>
      <c r="C71" s="29"/>
      <c r="D71" s="24">
        <f>Operations!C70</f>
        <v>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61"/>
      <c r="Y71" s="17"/>
      <c r="Z71" s="17"/>
      <c r="AA71" s="17"/>
    </row>
    <row r="72" spans="1:27" ht="13">
      <c r="A72" s="17"/>
      <c r="B72" s="105" t="s">
        <v>206</v>
      </c>
      <c r="C72" s="29"/>
      <c r="D72" s="3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61"/>
      <c r="Y72" s="17"/>
      <c r="Z72" s="17"/>
      <c r="AA72" s="17"/>
    </row>
    <row r="73" spans="1:27" ht="13">
      <c r="A73" s="17"/>
      <c r="B73" s="49" t="str">
        <f>Operations!B72</f>
        <v>Senior Loan</v>
      </c>
      <c r="C73" s="29"/>
      <c r="D73" s="24">
        <f>Operations!C72</f>
        <v>0</v>
      </c>
      <c r="E73" s="24">
        <f t="shared" ref="E73:W73" si="51">D73</f>
        <v>0</v>
      </c>
      <c r="F73" s="24">
        <f t="shared" si="51"/>
        <v>0</v>
      </c>
      <c r="G73" s="24">
        <f t="shared" si="51"/>
        <v>0</v>
      </c>
      <c r="H73" s="24">
        <f t="shared" si="51"/>
        <v>0</v>
      </c>
      <c r="I73" s="24">
        <f t="shared" si="51"/>
        <v>0</v>
      </c>
      <c r="J73" s="24">
        <f t="shared" si="51"/>
        <v>0</v>
      </c>
      <c r="K73" s="24">
        <f t="shared" si="51"/>
        <v>0</v>
      </c>
      <c r="L73" s="24">
        <f t="shared" si="51"/>
        <v>0</v>
      </c>
      <c r="M73" s="24">
        <f t="shared" si="51"/>
        <v>0</v>
      </c>
      <c r="N73" s="24">
        <f t="shared" si="51"/>
        <v>0</v>
      </c>
      <c r="O73" s="24">
        <f t="shared" si="51"/>
        <v>0</v>
      </c>
      <c r="P73" s="24">
        <f t="shared" si="51"/>
        <v>0</v>
      </c>
      <c r="Q73" s="24">
        <f t="shared" si="51"/>
        <v>0</v>
      </c>
      <c r="R73" s="24">
        <f t="shared" si="51"/>
        <v>0</v>
      </c>
      <c r="S73" s="24">
        <f t="shared" si="51"/>
        <v>0</v>
      </c>
      <c r="T73" s="24">
        <f t="shared" si="51"/>
        <v>0</v>
      </c>
      <c r="U73" s="24">
        <f t="shared" si="51"/>
        <v>0</v>
      </c>
      <c r="V73" s="24">
        <f t="shared" si="51"/>
        <v>0</v>
      </c>
      <c r="W73" s="24">
        <f t="shared" si="51"/>
        <v>0</v>
      </c>
      <c r="X73" s="166">
        <v>0</v>
      </c>
      <c r="Y73" s="17"/>
      <c r="Z73" s="17"/>
      <c r="AA73" s="17"/>
    </row>
    <row r="74" spans="1:27" ht="13">
      <c r="A74" s="17"/>
      <c r="B74" s="49" t="str">
        <f>Operations!B73</f>
        <v>Other</v>
      </c>
      <c r="C74" s="29"/>
      <c r="D74" s="24">
        <f>Operations!C73</f>
        <v>0</v>
      </c>
      <c r="E74" s="24">
        <f t="shared" ref="E74:W74" si="52">D74</f>
        <v>0</v>
      </c>
      <c r="F74" s="24">
        <f t="shared" si="52"/>
        <v>0</v>
      </c>
      <c r="G74" s="24">
        <f t="shared" si="52"/>
        <v>0</v>
      </c>
      <c r="H74" s="24">
        <f t="shared" si="52"/>
        <v>0</v>
      </c>
      <c r="I74" s="24">
        <f t="shared" si="52"/>
        <v>0</v>
      </c>
      <c r="J74" s="24">
        <f t="shared" si="52"/>
        <v>0</v>
      </c>
      <c r="K74" s="24">
        <f t="shared" si="52"/>
        <v>0</v>
      </c>
      <c r="L74" s="24">
        <f t="shared" si="52"/>
        <v>0</v>
      </c>
      <c r="M74" s="24">
        <f t="shared" si="52"/>
        <v>0</v>
      </c>
      <c r="N74" s="24">
        <f t="shared" si="52"/>
        <v>0</v>
      </c>
      <c r="O74" s="24">
        <f t="shared" si="52"/>
        <v>0</v>
      </c>
      <c r="P74" s="24">
        <f t="shared" si="52"/>
        <v>0</v>
      </c>
      <c r="Q74" s="24">
        <f t="shared" si="52"/>
        <v>0</v>
      </c>
      <c r="R74" s="24">
        <f t="shared" si="52"/>
        <v>0</v>
      </c>
      <c r="S74" s="24">
        <f t="shared" si="52"/>
        <v>0</v>
      </c>
      <c r="T74" s="24">
        <f t="shared" si="52"/>
        <v>0</v>
      </c>
      <c r="U74" s="24">
        <f t="shared" si="52"/>
        <v>0</v>
      </c>
      <c r="V74" s="24">
        <f t="shared" si="52"/>
        <v>0</v>
      </c>
      <c r="W74" s="24">
        <f t="shared" si="52"/>
        <v>0</v>
      </c>
      <c r="X74" s="166">
        <f>Operations!W73</f>
        <v>0</v>
      </c>
      <c r="Y74" s="17"/>
      <c r="Z74" s="17"/>
      <c r="AA74" s="17"/>
    </row>
    <row r="75" spans="1:27" ht="13">
      <c r="A75" s="17"/>
      <c r="B75" s="49" t="str">
        <f>Operations!B74</f>
        <v xml:space="preserve">Other </v>
      </c>
      <c r="C75" s="29"/>
      <c r="D75" s="24">
        <f>Operations!C74</f>
        <v>0</v>
      </c>
      <c r="E75" s="24">
        <f t="shared" ref="E75:W75" si="53">D75</f>
        <v>0</v>
      </c>
      <c r="F75" s="24">
        <f t="shared" si="53"/>
        <v>0</v>
      </c>
      <c r="G75" s="24">
        <f t="shared" si="53"/>
        <v>0</v>
      </c>
      <c r="H75" s="24">
        <f t="shared" si="53"/>
        <v>0</v>
      </c>
      <c r="I75" s="24">
        <f t="shared" si="53"/>
        <v>0</v>
      </c>
      <c r="J75" s="24">
        <f t="shared" si="53"/>
        <v>0</v>
      </c>
      <c r="K75" s="24">
        <f t="shared" si="53"/>
        <v>0</v>
      </c>
      <c r="L75" s="24">
        <f t="shared" si="53"/>
        <v>0</v>
      </c>
      <c r="M75" s="24">
        <f t="shared" si="53"/>
        <v>0</v>
      </c>
      <c r="N75" s="24">
        <f t="shared" si="53"/>
        <v>0</v>
      </c>
      <c r="O75" s="24">
        <f t="shared" si="53"/>
        <v>0</v>
      </c>
      <c r="P75" s="24">
        <f t="shared" si="53"/>
        <v>0</v>
      </c>
      <c r="Q75" s="24">
        <f t="shared" si="53"/>
        <v>0</v>
      </c>
      <c r="R75" s="24">
        <f t="shared" si="53"/>
        <v>0</v>
      </c>
      <c r="S75" s="24">
        <f t="shared" si="53"/>
        <v>0</v>
      </c>
      <c r="T75" s="24">
        <f t="shared" si="53"/>
        <v>0</v>
      </c>
      <c r="U75" s="24">
        <f t="shared" si="53"/>
        <v>0</v>
      </c>
      <c r="V75" s="24">
        <f t="shared" si="53"/>
        <v>0</v>
      </c>
      <c r="W75" s="24">
        <f t="shared" si="53"/>
        <v>0</v>
      </c>
      <c r="X75" s="166">
        <f>Operations!W74</f>
        <v>0</v>
      </c>
      <c r="Y75" s="17"/>
      <c r="Z75" s="17"/>
      <c r="AA75" s="17"/>
    </row>
    <row r="76" spans="1:27" ht="13">
      <c r="A76" s="17"/>
      <c r="B76" s="49" t="str">
        <f>Operations!B75</f>
        <v>Other</v>
      </c>
      <c r="C76" s="29"/>
      <c r="D76" s="24">
        <f>Operations!C75</f>
        <v>0</v>
      </c>
      <c r="E76" s="24">
        <f t="shared" ref="E76:W76" si="54">D76</f>
        <v>0</v>
      </c>
      <c r="F76" s="24">
        <f t="shared" si="54"/>
        <v>0</v>
      </c>
      <c r="G76" s="24">
        <f t="shared" si="54"/>
        <v>0</v>
      </c>
      <c r="H76" s="24">
        <f t="shared" si="54"/>
        <v>0</v>
      </c>
      <c r="I76" s="24">
        <f t="shared" si="54"/>
        <v>0</v>
      </c>
      <c r="J76" s="24">
        <f t="shared" si="54"/>
        <v>0</v>
      </c>
      <c r="K76" s="24">
        <f t="shared" si="54"/>
        <v>0</v>
      </c>
      <c r="L76" s="24">
        <f t="shared" si="54"/>
        <v>0</v>
      </c>
      <c r="M76" s="24">
        <f t="shared" si="54"/>
        <v>0</v>
      </c>
      <c r="N76" s="24">
        <f t="shared" si="54"/>
        <v>0</v>
      </c>
      <c r="O76" s="24">
        <f t="shared" si="54"/>
        <v>0</v>
      </c>
      <c r="P76" s="24">
        <f t="shared" si="54"/>
        <v>0</v>
      </c>
      <c r="Q76" s="24">
        <f t="shared" si="54"/>
        <v>0</v>
      </c>
      <c r="R76" s="24">
        <f t="shared" si="54"/>
        <v>0</v>
      </c>
      <c r="S76" s="24">
        <f t="shared" si="54"/>
        <v>0</v>
      </c>
      <c r="T76" s="24">
        <f t="shared" si="54"/>
        <v>0</v>
      </c>
      <c r="U76" s="24">
        <f t="shared" si="54"/>
        <v>0</v>
      </c>
      <c r="V76" s="24">
        <f t="shared" si="54"/>
        <v>0</v>
      </c>
      <c r="W76" s="24">
        <f t="shared" si="54"/>
        <v>0</v>
      </c>
      <c r="X76" s="166">
        <f>Operations!W75</f>
        <v>0</v>
      </c>
      <c r="Y76" s="17"/>
      <c r="Z76" s="17"/>
      <c r="AA76" s="17"/>
    </row>
    <row r="77" spans="1:27" ht="13">
      <c r="A77" s="17"/>
      <c r="B77" s="148" t="s">
        <v>207</v>
      </c>
      <c r="C77" s="174"/>
      <c r="D77" s="123">
        <f t="shared" ref="D77:X77" si="55">SUM(D73:D76)</f>
        <v>0</v>
      </c>
      <c r="E77" s="123">
        <f t="shared" si="55"/>
        <v>0</v>
      </c>
      <c r="F77" s="123">
        <f t="shared" si="55"/>
        <v>0</v>
      </c>
      <c r="G77" s="123">
        <f t="shared" si="55"/>
        <v>0</v>
      </c>
      <c r="H77" s="123">
        <f t="shared" si="55"/>
        <v>0</v>
      </c>
      <c r="I77" s="123">
        <f t="shared" si="55"/>
        <v>0</v>
      </c>
      <c r="J77" s="123">
        <f t="shared" si="55"/>
        <v>0</v>
      </c>
      <c r="K77" s="123">
        <f t="shared" si="55"/>
        <v>0</v>
      </c>
      <c r="L77" s="123">
        <f t="shared" si="55"/>
        <v>0</v>
      </c>
      <c r="M77" s="123">
        <f t="shared" si="55"/>
        <v>0</v>
      </c>
      <c r="N77" s="123">
        <f t="shared" si="55"/>
        <v>0</v>
      </c>
      <c r="O77" s="123">
        <f t="shared" si="55"/>
        <v>0</v>
      </c>
      <c r="P77" s="123">
        <f t="shared" si="55"/>
        <v>0</v>
      </c>
      <c r="Q77" s="123">
        <f t="shared" si="55"/>
        <v>0</v>
      </c>
      <c r="R77" s="123">
        <f t="shared" si="55"/>
        <v>0</v>
      </c>
      <c r="S77" s="123">
        <f t="shared" si="55"/>
        <v>0</v>
      </c>
      <c r="T77" s="123">
        <f t="shared" si="55"/>
        <v>0</v>
      </c>
      <c r="U77" s="123">
        <f t="shared" si="55"/>
        <v>0</v>
      </c>
      <c r="V77" s="123">
        <f t="shared" si="55"/>
        <v>0</v>
      </c>
      <c r="W77" s="123">
        <f t="shared" si="55"/>
        <v>0</v>
      </c>
      <c r="X77" s="177">
        <f t="shared" si="55"/>
        <v>0</v>
      </c>
      <c r="Y77" s="17"/>
      <c r="Z77" s="17"/>
      <c r="AA77" s="17"/>
    </row>
    <row r="78" spans="1:27" ht="13">
      <c r="A78" s="10"/>
      <c r="B78" s="164" t="str">
        <f>Operations!B77</f>
        <v>Cash Flow Available for Distribution</v>
      </c>
      <c r="C78" s="194"/>
      <c r="D78" s="161">
        <f t="shared" ref="D78:X78" si="56">D70-D77</f>
        <v>0</v>
      </c>
      <c r="E78" s="161">
        <f t="shared" si="56"/>
        <v>0</v>
      </c>
      <c r="F78" s="161">
        <f t="shared" si="56"/>
        <v>0</v>
      </c>
      <c r="G78" s="161">
        <f t="shared" si="56"/>
        <v>0</v>
      </c>
      <c r="H78" s="161">
        <f t="shared" si="56"/>
        <v>0</v>
      </c>
      <c r="I78" s="161">
        <f t="shared" si="56"/>
        <v>0</v>
      </c>
      <c r="J78" s="161">
        <f t="shared" si="56"/>
        <v>0</v>
      </c>
      <c r="K78" s="161">
        <f t="shared" si="56"/>
        <v>0</v>
      </c>
      <c r="L78" s="161">
        <f t="shared" si="56"/>
        <v>0</v>
      </c>
      <c r="M78" s="161">
        <f t="shared" si="56"/>
        <v>0</v>
      </c>
      <c r="N78" s="161">
        <f t="shared" si="56"/>
        <v>0</v>
      </c>
      <c r="O78" s="161">
        <f t="shared" si="56"/>
        <v>0</v>
      </c>
      <c r="P78" s="161">
        <f t="shared" si="56"/>
        <v>0</v>
      </c>
      <c r="Q78" s="161">
        <f t="shared" si="56"/>
        <v>0</v>
      </c>
      <c r="R78" s="161">
        <f t="shared" si="56"/>
        <v>0</v>
      </c>
      <c r="S78" s="161">
        <f t="shared" si="56"/>
        <v>0</v>
      </c>
      <c r="T78" s="161">
        <f t="shared" si="56"/>
        <v>0</v>
      </c>
      <c r="U78" s="161">
        <f t="shared" si="56"/>
        <v>0</v>
      </c>
      <c r="V78" s="161">
        <f t="shared" si="56"/>
        <v>0</v>
      </c>
      <c r="W78" s="161">
        <f t="shared" si="56"/>
        <v>0</v>
      </c>
      <c r="X78" s="168">
        <f t="shared" si="56"/>
        <v>0</v>
      </c>
      <c r="Y78" s="10"/>
      <c r="Z78" s="10"/>
      <c r="AA78" s="10"/>
    </row>
    <row r="79" spans="1:27" ht="13">
      <c r="A79" s="17"/>
      <c r="B79" s="105"/>
      <c r="C79" s="29"/>
      <c r="D79" s="24">
        <f>Operations!C78</f>
        <v>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61"/>
      <c r="Y79" s="17"/>
      <c r="Z79" s="17"/>
      <c r="AA79" s="17"/>
    </row>
    <row r="80" spans="1:27" ht="13">
      <c r="A80" s="17"/>
      <c r="B80" s="122" t="str">
        <f>Operations!B79</f>
        <v>Debt Service Coverage Ratio</v>
      </c>
      <c r="C80" s="174"/>
      <c r="D80" s="178" t="e">
        <f t="shared" ref="D80:X80" si="57">D70/D77</f>
        <v>#DIV/0!</v>
      </c>
      <c r="E80" s="178" t="e">
        <f t="shared" si="57"/>
        <v>#DIV/0!</v>
      </c>
      <c r="F80" s="178" t="e">
        <f t="shared" si="57"/>
        <v>#DIV/0!</v>
      </c>
      <c r="G80" s="178" t="e">
        <f t="shared" si="57"/>
        <v>#DIV/0!</v>
      </c>
      <c r="H80" s="178" t="e">
        <f t="shared" si="57"/>
        <v>#DIV/0!</v>
      </c>
      <c r="I80" s="178" t="e">
        <f t="shared" si="57"/>
        <v>#DIV/0!</v>
      </c>
      <c r="J80" s="178" t="e">
        <f t="shared" si="57"/>
        <v>#DIV/0!</v>
      </c>
      <c r="K80" s="178" t="e">
        <f t="shared" si="57"/>
        <v>#DIV/0!</v>
      </c>
      <c r="L80" s="178" t="e">
        <f t="shared" si="57"/>
        <v>#DIV/0!</v>
      </c>
      <c r="M80" s="178" t="e">
        <f t="shared" si="57"/>
        <v>#DIV/0!</v>
      </c>
      <c r="N80" s="178" t="e">
        <f t="shared" si="57"/>
        <v>#DIV/0!</v>
      </c>
      <c r="O80" s="178" t="e">
        <f t="shared" si="57"/>
        <v>#DIV/0!</v>
      </c>
      <c r="P80" s="178" t="e">
        <f t="shared" si="57"/>
        <v>#DIV/0!</v>
      </c>
      <c r="Q80" s="178" t="e">
        <f t="shared" si="57"/>
        <v>#DIV/0!</v>
      </c>
      <c r="R80" s="178" t="e">
        <f t="shared" si="57"/>
        <v>#DIV/0!</v>
      </c>
      <c r="S80" s="178" t="e">
        <f t="shared" si="57"/>
        <v>#DIV/0!</v>
      </c>
      <c r="T80" s="178" t="e">
        <f t="shared" si="57"/>
        <v>#DIV/0!</v>
      </c>
      <c r="U80" s="178" t="e">
        <f t="shared" si="57"/>
        <v>#DIV/0!</v>
      </c>
      <c r="V80" s="178" t="e">
        <f t="shared" si="57"/>
        <v>#DIV/0!</v>
      </c>
      <c r="W80" s="178" t="e">
        <f t="shared" si="57"/>
        <v>#DIV/0!</v>
      </c>
      <c r="X80" s="179" t="e">
        <f t="shared" si="57"/>
        <v>#DIV/0!</v>
      </c>
      <c r="Y80" s="17"/>
      <c r="Z80" s="17"/>
      <c r="AA80" s="17"/>
    </row>
    <row r="81" spans="1:27" ht="13">
      <c r="A81" s="17"/>
      <c r="B81" s="180"/>
      <c r="C81" s="173"/>
      <c r="D81" s="120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17"/>
      <c r="Z81" s="17"/>
      <c r="AA81" s="17"/>
    </row>
    <row r="82" spans="1:27" ht="13">
      <c r="A82" s="17"/>
      <c r="B82" s="164" t="s">
        <v>218</v>
      </c>
      <c r="C82" s="193" t="s">
        <v>216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169"/>
      <c r="Y82" s="17"/>
      <c r="Z82" s="17"/>
      <c r="AA82" s="17"/>
    </row>
    <row r="83" spans="1:27" ht="13">
      <c r="A83" s="17"/>
      <c r="B83" s="49" t="s">
        <v>217</v>
      </c>
      <c r="C83" s="35">
        <f>-B90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17"/>
      <c r="Z83" s="17"/>
      <c r="AA83" s="17"/>
    </row>
    <row r="84" spans="1:27" ht="13">
      <c r="A84" s="17"/>
      <c r="B84" s="49" t="s">
        <v>215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170"/>
      <c r="Y84" s="17"/>
      <c r="Z84" s="17"/>
      <c r="AA84" s="17"/>
    </row>
    <row r="85" spans="1:27" ht="13">
      <c r="A85" s="17"/>
      <c r="B85" s="49" t="s">
        <v>208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170"/>
      <c r="Y85" s="17"/>
      <c r="Z85" s="17"/>
      <c r="AA85" s="17"/>
    </row>
    <row r="86" spans="1:27" ht="13">
      <c r="A86" s="17"/>
      <c r="B86" s="49" t="s">
        <v>209</v>
      </c>
      <c r="C86" s="35"/>
      <c r="D86" s="35">
        <f>D78-D84-D85</f>
        <v>0</v>
      </c>
      <c r="E86" s="35">
        <f t="shared" ref="E86:X86" si="58">E78-E84-E85</f>
        <v>0</v>
      </c>
      <c r="F86" s="35">
        <f t="shared" si="58"/>
        <v>0</v>
      </c>
      <c r="G86" s="35">
        <f t="shared" si="58"/>
        <v>0</v>
      </c>
      <c r="H86" s="35">
        <f t="shared" si="58"/>
        <v>0</v>
      </c>
      <c r="I86" s="35">
        <f t="shared" si="58"/>
        <v>0</v>
      </c>
      <c r="J86" s="35">
        <f t="shared" si="58"/>
        <v>0</v>
      </c>
      <c r="K86" s="35">
        <f t="shared" si="58"/>
        <v>0</v>
      </c>
      <c r="L86" s="35">
        <f t="shared" si="58"/>
        <v>0</v>
      </c>
      <c r="M86" s="35">
        <f t="shared" si="58"/>
        <v>0</v>
      </c>
      <c r="N86" s="35">
        <f t="shared" si="58"/>
        <v>0</v>
      </c>
      <c r="O86" s="35">
        <f t="shared" si="58"/>
        <v>0</v>
      </c>
      <c r="P86" s="35">
        <f t="shared" si="58"/>
        <v>0</v>
      </c>
      <c r="Q86" s="35">
        <f t="shared" si="58"/>
        <v>0</v>
      </c>
      <c r="R86" s="35">
        <f t="shared" si="58"/>
        <v>0</v>
      </c>
      <c r="S86" s="35">
        <f t="shared" si="58"/>
        <v>0</v>
      </c>
      <c r="T86" s="35">
        <f t="shared" si="58"/>
        <v>0</v>
      </c>
      <c r="U86" s="35">
        <f t="shared" si="58"/>
        <v>0</v>
      </c>
      <c r="V86" s="35">
        <f t="shared" si="58"/>
        <v>0</v>
      </c>
      <c r="W86" s="35">
        <f t="shared" si="58"/>
        <v>0</v>
      </c>
      <c r="X86" s="35">
        <f t="shared" si="58"/>
        <v>0</v>
      </c>
      <c r="Y86" s="17"/>
      <c r="Z86" s="17"/>
      <c r="AA86" s="17"/>
    </row>
    <row r="87" spans="1:27" ht="13">
      <c r="A87" s="17"/>
      <c r="B87" s="49" t="s">
        <v>210</v>
      </c>
      <c r="C87" s="35"/>
      <c r="D87" s="35">
        <f>D86</f>
        <v>0</v>
      </c>
      <c r="E87" s="35">
        <f>E86+D87</f>
        <v>0</v>
      </c>
      <c r="F87" s="35">
        <f t="shared" ref="F87:X87" si="59">F86+E87</f>
        <v>0</v>
      </c>
      <c r="G87" s="35">
        <f t="shared" si="59"/>
        <v>0</v>
      </c>
      <c r="H87" s="35">
        <f t="shared" si="59"/>
        <v>0</v>
      </c>
      <c r="I87" s="35">
        <f t="shared" si="59"/>
        <v>0</v>
      </c>
      <c r="J87" s="35">
        <f t="shared" si="59"/>
        <v>0</v>
      </c>
      <c r="K87" s="35">
        <f t="shared" si="59"/>
        <v>0</v>
      </c>
      <c r="L87" s="35">
        <f t="shared" si="59"/>
        <v>0</v>
      </c>
      <c r="M87" s="35">
        <f t="shared" si="59"/>
        <v>0</v>
      </c>
      <c r="N87" s="35">
        <f t="shared" si="59"/>
        <v>0</v>
      </c>
      <c r="O87" s="35">
        <f t="shared" si="59"/>
        <v>0</v>
      </c>
      <c r="P87" s="35">
        <f t="shared" si="59"/>
        <v>0</v>
      </c>
      <c r="Q87" s="35">
        <f t="shared" si="59"/>
        <v>0</v>
      </c>
      <c r="R87" s="35">
        <f t="shared" si="59"/>
        <v>0</v>
      </c>
      <c r="S87" s="35">
        <f t="shared" si="59"/>
        <v>0</v>
      </c>
      <c r="T87" s="35">
        <f t="shared" si="59"/>
        <v>0</v>
      </c>
      <c r="U87" s="35">
        <f t="shared" si="59"/>
        <v>0</v>
      </c>
      <c r="V87" s="35">
        <f t="shared" si="59"/>
        <v>0</v>
      </c>
      <c r="W87" s="35">
        <f t="shared" si="59"/>
        <v>0</v>
      </c>
      <c r="X87" s="35">
        <f t="shared" si="59"/>
        <v>0</v>
      </c>
      <c r="Y87" s="17"/>
      <c r="Z87" s="17"/>
      <c r="AA87" s="17"/>
    </row>
    <row r="88" spans="1:27" ht="13">
      <c r="A88" s="17"/>
      <c r="B88" s="148" t="s">
        <v>211</v>
      </c>
      <c r="C88" s="181"/>
      <c r="D88" s="181"/>
      <c r="E88" s="181"/>
      <c r="F88" s="181"/>
      <c r="G88" s="181"/>
      <c r="H88" s="181">
        <v>407360.11</v>
      </c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2"/>
      <c r="Y88" s="17"/>
      <c r="Z88" s="17"/>
      <c r="AA88" s="17"/>
    </row>
    <row r="89" spans="1:27" ht="13">
      <c r="A89" s="17"/>
      <c r="B89" s="17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3">
      <c r="A90" s="17"/>
      <c r="B90" s="17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3">
      <c r="A91" s="17"/>
      <c r="B91" s="17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3">
      <c r="A92" s="17"/>
      <c r="B92" s="17"/>
      <c r="C92" s="1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3">
      <c r="A93" s="17"/>
      <c r="B93" s="17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3">
      <c r="A94" s="17"/>
      <c r="B94" s="17"/>
      <c r="C94" s="1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3">
      <c r="A95" s="17"/>
      <c r="B95" s="17"/>
      <c r="C95" s="1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3">
      <c r="A96" s="17"/>
      <c r="B96" s="17"/>
      <c r="C96" s="18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3">
      <c r="A97" s="17"/>
      <c r="B97" s="17"/>
      <c r="C97" s="18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3">
      <c r="A98" s="17"/>
      <c r="B98" s="17"/>
      <c r="C98" s="18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3">
      <c r="A99" s="17"/>
      <c r="B99" s="17"/>
      <c r="C99" s="18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3">
      <c r="A100" s="17"/>
      <c r="B100" s="17"/>
      <c r="C100" s="18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3">
      <c r="A101" s="17"/>
      <c r="B101" s="17"/>
      <c r="C101" s="18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3">
      <c r="A102" s="17"/>
      <c r="B102" s="17"/>
      <c r="C102" s="18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3">
      <c r="A103" s="17"/>
      <c r="B103" s="17"/>
      <c r="C103" s="18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3">
      <c r="A104" s="17"/>
      <c r="B104" s="17"/>
      <c r="C104" s="18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3">
      <c r="A105" s="17"/>
      <c r="B105" s="17"/>
      <c r="C105" s="18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3">
      <c r="A106" s="17"/>
      <c r="B106" s="17"/>
      <c r="C106" s="18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3">
      <c r="A107" s="17"/>
      <c r="B107" s="17"/>
      <c r="C107" s="18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3">
      <c r="A108" s="17"/>
      <c r="B108" s="17"/>
      <c r="C108" s="18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3">
      <c r="A109" s="17"/>
      <c r="B109" s="17"/>
      <c r="C109" s="18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3">
      <c r="A110" s="17"/>
      <c r="B110" s="17"/>
      <c r="C110" s="18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3">
      <c r="A111" s="17"/>
      <c r="B111" s="17"/>
      <c r="C111" s="1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3">
      <c r="A112" s="17"/>
      <c r="B112" s="17"/>
      <c r="C112" s="18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3">
      <c r="A113" s="17"/>
      <c r="B113" s="17"/>
      <c r="C113" s="18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3">
      <c r="A114" s="17"/>
      <c r="B114" s="17"/>
      <c r="C114" s="18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3">
      <c r="A115" s="17"/>
      <c r="B115" s="17"/>
      <c r="C115" s="18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3">
      <c r="A116" s="17"/>
      <c r="B116" s="17"/>
      <c r="C116" s="18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3">
      <c r="A117" s="17"/>
      <c r="B117" s="17"/>
      <c r="C117" s="18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3">
      <c r="A118" s="17"/>
      <c r="B118" s="17"/>
      <c r="C118" s="18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3">
      <c r="A119" s="17"/>
      <c r="B119" s="17"/>
      <c r="C119" s="18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3">
      <c r="A120" s="17"/>
      <c r="B120" s="17"/>
      <c r="C120" s="18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3">
      <c r="A121" s="17"/>
      <c r="B121" s="17"/>
      <c r="C121" s="18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3">
      <c r="A122" s="17"/>
      <c r="B122" s="17"/>
      <c r="C122" s="18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3">
      <c r="A123" s="17"/>
      <c r="B123" s="17"/>
      <c r="C123" s="18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3">
      <c r="A124" s="17"/>
      <c r="B124" s="17"/>
      <c r="C124" s="18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3">
      <c r="A125" s="17"/>
      <c r="B125" s="17"/>
      <c r="C125" s="18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3">
      <c r="A126" s="17"/>
      <c r="B126" s="17"/>
      <c r="C126" s="18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3">
      <c r="A127" s="17"/>
      <c r="B127" s="17"/>
      <c r="C127" s="1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13">
      <c r="A128" s="17"/>
      <c r="B128" s="17"/>
      <c r="C128" s="1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3">
      <c r="A129" s="17"/>
      <c r="B129" s="17"/>
      <c r="C129" s="1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3">
      <c r="A130" s="17"/>
      <c r="B130" s="17"/>
      <c r="C130" s="18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3">
      <c r="A131" s="17"/>
      <c r="B131" s="17"/>
      <c r="C131" s="1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3">
      <c r="A132" s="17"/>
      <c r="B132" s="17"/>
      <c r="C132" s="1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3">
      <c r="A133" s="17"/>
      <c r="B133" s="17"/>
      <c r="C133" s="18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3">
      <c r="A134" s="17"/>
      <c r="B134" s="17"/>
      <c r="C134" s="18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3">
      <c r="A135" s="17"/>
      <c r="B135" s="17"/>
      <c r="C135" s="1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3">
      <c r="A136" s="17"/>
      <c r="B136" s="17"/>
      <c r="C136" s="18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3">
      <c r="A137" s="17"/>
      <c r="B137" s="17"/>
      <c r="C137" s="18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3">
      <c r="A138" s="17"/>
      <c r="B138" s="17"/>
      <c r="C138" s="18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3">
      <c r="A139" s="17"/>
      <c r="B139" s="17"/>
      <c r="C139" s="18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3">
      <c r="A140" s="17"/>
      <c r="B140" s="17"/>
      <c r="C140" s="18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3">
      <c r="A141" s="17"/>
      <c r="B141" s="17"/>
      <c r="C141" s="18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3">
      <c r="A142" s="17"/>
      <c r="B142" s="17"/>
      <c r="C142" s="18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3">
      <c r="A143" s="17"/>
      <c r="B143" s="17"/>
      <c r="C143" s="18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3">
      <c r="A144" s="17"/>
      <c r="B144" s="17"/>
      <c r="C144" s="18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3">
      <c r="A145" s="17"/>
      <c r="B145" s="17"/>
      <c r="C145" s="18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3">
      <c r="A146" s="17"/>
      <c r="B146" s="17"/>
      <c r="C146" s="18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3">
      <c r="A147" s="17"/>
      <c r="B147" s="17"/>
      <c r="C147" s="18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3">
      <c r="A148" s="17"/>
      <c r="B148" s="17"/>
      <c r="C148" s="18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3">
      <c r="A149" s="17"/>
      <c r="B149" s="17"/>
      <c r="C149" s="18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3">
      <c r="A150" s="17"/>
      <c r="B150" s="17"/>
      <c r="C150" s="18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3">
      <c r="A151" s="17"/>
      <c r="B151" s="17"/>
      <c r="C151" s="18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3">
      <c r="A152" s="17"/>
      <c r="B152" s="17"/>
      <c r="C152" s="18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3">
      <c r="A153" s="17"/>
      <c r="B153" s="17"/>
      <c r="C153" s="18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3">
      <c r="A154" s="17"/>
      <c r="B154" s="17"/>
      <c r="C154" s="18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3">
      <c r="A155" s="17"/>
      <c r="B155" s="17"/>
      <c r="C155" s="18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3">
      <c r="A156" s="17"/>
      <c r="B156" s="17"/>
      <c r="C156" s="18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3">
      <c r="A157" s="17"/>
      <c r="B157" s="17"/>
      <c r="C157" s="18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13">
      <c r="A158" s="17"/>
      <c r="B158" s="17"/>
      <c r="C158" s="18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3">
      <c r="A159" s="17"/>
      <c r="B159" s="17"/>
      <c r="C159" s="18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3">
      <c r="A160" s="17"/>
      <c r="B160" s="17"/>
      <c r="C160" s="18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3">
      <c r="A161" s="17"/>
      <c r="B161" s="17"/>
      <c r="C161" s="18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3">
      <c r="A162" s="17"/>
      <c r="B162" s="17"/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3">
      <c r="A163" s="17"/>
      <c r="B163" s="17"/>
      <c r="C163" s="18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3">
      <c r="A164" s="17"/>
      <c r="B164" s="17"/>
      <c r="C164" s="18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3">
      <c r="A165" s="17"/>
      <c r="B165" s="17"/>
      <c r="C165" s="18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3">
      <c r="A166" s="17"/>
      <c r="B166" s="17"/>
      <c r="C166" s="18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3">
      <c r="A167" s="17"/>
      <c r="B167" s="17"/>
      <c r="C167" s="18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3">
      <c r="A168" s="17"/>
      <c r="B168" s="17"/>
      <c r="C168" s="18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3">
      <c r="A169" s="17"/>
      <c r="B169" s="17"/>
      <c r="C169" s="18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3">
      <c r="A170" s="17"/>
      <c r="B170" s="17"/>
      <c r="C170" s="18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3">
      <c r="A171" s="17"/>
      <c r="B171" s="17"/>
      <c r="C171" s="18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3">
      <c r="A172" s="17"/>
      <c r="B172" s="17"/>
      <c r="C172" s="18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3">
      <c r="A173" s="17"/>
      <c r="B173" s="17"/>
      <c r="C173" s="18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3">
      <c r="A174" s="17"/>
      <c r="B174" s="17"/>
      <c r="C174" s="18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3">
      <c r="A175" s="17"/>
      <c r="B175" s="17"/>
      <c r="C175" s="18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3">
      <c r="A176" s="17"/>
      <c r="B176" s="17"/>
      <c r="C176" s="18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3">
      <c r="A177" s="17"/>
      <c r="B177" s="17"/>
      <c r="C177" s="18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3">
      <c r="A178" s="17"/>
      <c r="B178" s="17"/>
      <c r="C178" s="18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3">
      <c r="A179" s="17"/>
      <c r="B179" s="17"/>
      <c r="C179" s="18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3">
      <c r="A180" s="17"/>
      <c r="B180" s="17"/>
      <c r="C180" s="18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3">
      <c r="A181" s="17"/>
      <c r="B181" s="17"/>
      <c r="C181" s="18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3">
      <c r="A182" s="17"/>
      <c r="B182" s="17"/>
      <c r="C182" s="18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3">
      <c r="A183" s="17"/>
      <c r="B183" s="17"/>
      <c r="C183" s="18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3">
      <c r="A184" s="17"/>
      <c r="B184" s="17"/>
      <c r="C184" s="18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3">
      <c r="A185" s="17"/>
      <c r="B185" s="17"/>
      <c r="C185" s="18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13">
      <c r="A186" s="17"/>
      <c r="B186" s="17"/>
      <c r="C186" s="18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13">
      <c r="A187" s="17"/>
      <c r="B187" s="17"/>
      <c r="C187" s="18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13">
      <c r="A188" s="17"/>
      <c r="B188" s="17"/>
      <c r="C188" s="18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13">
      <c r="A189" s="17"/>
      <c r="B189" s="17"/>
      <c r="C189" s="18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13">
      <c r="A190" s="17"/>
      <c r="B190" s="17"/>
      <c r="C190" s="18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13">
      <c r="A191" s="17"/>
      <c r="B191" s="17"/>
      <c r="C191" s="18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13">
      <c r="A192" s="17"/>
      <c r="B192" s="17"/>
      <c r="C192" s="18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13">
      <c r="A193" s="17"/>
      <c r="B193" s="17"/>
      <c r="C193" s="18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13">
      <c r="A194" s="17"/>
      <c r="B194" s="17"/>
      <c r="C194" s="18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13">
      <c r="A195" s="17"/>
      <c r="B195" s="17"/>
      <c r="C195" s="18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13">
      <c r="A196" s="17"/>
      <c r="B196" s="17"/>
      <c r="C196" s="18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13">
      <c r="A197" s="17"/>
      <c r="B197" s="17"/>
      <c r="C197" s="1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13">
      <c r="A198" s="17"/>
      <c r="B198" s="17"/>
      <c r="C198" s="18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13">
      <c r="A199" s="17"/>
      <c r="B199" s="17"/>
      <c r="C199" s="18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13">
      <c r="A200" s="17"/>
      <c r="B200" s="17"/>
      <c r="C200" s="18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13">
      <c r="A201" s="17"/>
      <c r="B201" s="17"/>
      <c r="C201" s="18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3">
      <c r="A202" s="17"/>
      <c r="B202" s="17"/>
      <c r="C202" s="18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13">
      <c r="A203" s="17"/>
      <c r="B203" s="17"/>
      <c r="C203" s="18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13">
      <c r="A204" s="17"/>
      <c r="B204" s="17"/>
      <c r="C204" s="18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13">
      <c r="A205" s="17"/>
      <c r="B205" s="17"/>
      <c r="C205" s="18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13">
      <c r="A206" s="17"/>
      <c r="B206" s="17"/>
      <c r="C206" s="18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13">
      <c r="A207" s="17"/>
      <c r="B207" s="17"/>
      <c r="C207" s="18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13">
      <c r="A208" s="17"/>
      <c r="B208" s="17"/>
      <c r="C208" s="18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13">
      <c r="A209" s="17"/>
      <c r="B209" s="17"/>
      <c r="C209" s="18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13">
      <c r="A210" s="17"/>
      <c r="B210" s="17"/>
      <c r="C210" s="18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13">
      <c r="A211" s="17"/>
      <c r="B211" s="17"/>
      <c r="C211" s="18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13">
      <c r="A212" s="17"/>
      <c r="B212" s="17"/>
      <c r="C212" s="18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13">
      <c r="A213" s="17"/>
      <c r="B213" s="17"/>
      <c r="C213" s="18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13">
      <c r="A214" s="17"/>
      <c r="B214" s="17"/>
      <c r="C214" s="1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13">
      <c r="A215" s="17"/>
      <c r="B215" s="17"/>
      <c r="C215" s="18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13">
      <c r="A216" s="17"/>
      <c r="B216" s="17"/>
      <c r="C216" s="18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13">
      <c r="A217" s="17"/>
      <c r="B217" s="17"/>
      <c r="C217" s="18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13">
      <c r="A218" s="17"/>
      <c r="B218" s="17"/>
      <c r="C218" s="18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13">
      <c r="A219" s="17"/>
      <c r="B219" s="17"/>
      <c r="C219" s="18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13">
      <c r="A220" s="17"/>
      <c r="B220" s="17"/>
      <c r="C220" s="18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13">
      <c r="A221" s="17"/>
      <c r="B221" s="17"/>
      <c r="C221" s="18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13">
      <c r="A222" s="17"/>
      <c r="B222" s="17"/>
      <c r="C222" s="18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13">
      <c r="A223" s="17"/>
      <c r="B223" s="17"/>
      <c r="C223" s="18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13">
      <c r="A224" s="17"/>
      <c r="B224" s="17"/>
      <c r="C224" s="18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13">
      <c r="A225" s="17"/>
      <c r="B225" s="17"/>
      <c r="C225" s="18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13">
      <c r="A226" s="17"/>
      <c r="B226" s="17"/>
      <c r="C226" s="18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3">
      <c r="A227" s="17"/>
      <c r="B227" s="17"/>
      <c r="C227" s="18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3">
      <c r="A228" s="17"/>
      <c r="B228" s="17"/>
      <c r="C228" s="18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3">
      <c r="A229" s="17"/>
      <c r="B229" s="17"/>
      <c r="C229" s="18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3">
      <c r="A230" s="17"/>
      <c r="B230" s="17"/>
      <c r="C230" s="18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3">
      <c r="A231" s="17"/>
      <c r="B231" s="17"/>
      <c r="C231" s="18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3">
      <c r="A232" s="17"/>
      <c r="B232" s="17"/>
      <c r="C232" s="18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3">
      <c r="A233" s="17"/>
      <c r="B233" s="17"/>
      <c r="C233" s="18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3">
      <c r="A234" s="17"/>
      <c r="B234" s="17"/>
      <c r="C234" s="18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3">
      <c r="A235" s="17"/>
      <c r="B235" s="17"/>
      <c r="C235" s="18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3">
      <c r="A236" s="17"/>
      <c r="B236" s="17"/>
      <c r="C236" s="18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3">
      <c r="A237" s="17"/>
      <c r="B237" s="17"/>
      <c r="C237" s="18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3">
      <c r="A238" s="17"/>
      <c r="B238" s="17"/>
      <c r="C238" s="18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3">
      <c r="A239" s="17"/>
      <c r="B239" s="17"/>
      <c r="C239" s="18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3">
      <c r="A240" s="17"/>
      <c r="B240" s="17"/>
      <c r="C240" s="18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3">
      <c r="A241" s="17"/>
      <c r="B241" s="17"/>
      <c r="C241" s="18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3">
      <c r="A242" s="17"/>
      <c r="B242" s="17"/>
      <c r="C242" s="18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3">
      <c r="A243" s="17"/>
      <c r="B243" s="17"/>
      <c r="C243" s="18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13">
      <c r="A244" s="17"/>
      <c r="B244" s="17"/>
      <c r="C244" s="18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13">
      <c r="A245" s="17"/>
      <c r="B245" s="17"/>
      <c r="C245" s="18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13">
      <c r="A246" s="17"/>
      <c r="B246" s="17"/>
      <c r="C246" s="18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13">
      <c r="A247" s="17"/>
      <c r="B247" s="17"/>
      <c r="C247" s="18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13">
      <c r="A248" s="17"/>
      <c r="B248" s="17"/>
      <c r="C248" s="18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13">
      <c r="A249" s="17"/>
      <c r="B249" s="17"/>
      <c r="C249" s="18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13">
      <c r="A250" s="17"/>
      <c r="B250" s="17"/>
      <c r="C250" s="18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13">
      <c r="A251" s="17"/>
      <c r="B251" s="17"/>
      <c r="C251" s="18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13">
      <c r="A252" s="17"/>
      <c r="B252" s="17"/>
      <c r="C252" s="18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13">
      <c r="A253" s="17"/>
      <c r="B253" s="17"/>
      <c r="C253" s="18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13">
      <c r="A254" s="17"/>
      <c r="B254" s="17"/>
      <c r="C254" s="18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13">
      <c r="A255" s="17"/>
      <c r="B255" s="17"/>
      <c r="C255" s="18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13">
      <c r="A256" s="17"/>
      <c r="B256" s="17"/>
      <c r="C256" s="18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13">
      <c r="A257" s="17"/>
      <c r="B257" s="17"/>
      <c r="C257" s="18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13">
      <c r="A258" s="17"/>
      <c r="B258" s="17"/>
      <c r="C258" s="18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3">
      <c r="A259" s="17"/>
      <c r="B259" s="17"/>
      <c r="C259" s="18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13">
      <c r="A260" s="17"/>
      <c r="B260" s="17"/>
      <c r="C260" s="18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13">
      <c r="A261" s="17"/>
      <c r="B261" s="17"/>
      <c r="C261" s="18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13">
      <c r="A262" s="17"/>
      <c r="B262" s="17"/>
      <c r="C262" s="18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13">
      <c r="A263" s="17"/>
      <c r="B263" s="17"/>
      <c r="C263" s="18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13">
      <c r="A264" s="17"/>
      <c r="B264" s="17"/>
      <c r="C264" s="18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13">
      <c r="A265" s="17"/>
      <c r="B265" s="17"/>
      <c r="C265" s="18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13">
      <c r="A266" s="17"/>
      <c r="B266" s="17"/>
      <c r="C266" s="18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13">
      <c r="A267" s="17"/>
      <c r="B267" s="17"/>
      <c r="C267" s="18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13">
      <c r="A268" s="17"/>
      <c r="B268" s="17"/>
      <c r="C268" s="18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13">
      <c r="A269" s="17"/>
      <c r="B269" s="17"/>
      <c r="C269" s="18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13">
      <c r="A270" s="17"/>
      <c r="B270" s="17"/>
      <c r="C270" s="18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13">
      <c r="A271" s="17"/>
      <c r="B271" s="17"/>
      <c r="C271" s="18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13">
      <c r="A272" s="17"/>
      <c r="B272" s="17"/>
      <c r="C272" s="18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13">
      <c r="A273" s="17"/>
      <c r="B273" s="17"/>
      <c r="C273" s="18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13">
      <c r="A274" s="17"/>
      <c r="B274" s="17"/>
      <c r="C274" s="18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13">
      <c r="A275" s="17"/>
      <c r="B275" s="17"/>
      <c r="C275" s="18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13">
      <c r="A276" s="17"/>
      <c r="B276" s="17"/>
      <c r="C276" s="18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13">
      <c r="A277" s="17"/>
      <c r="B277" s="17"/>
      <c r="C277" s="18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13">
      <c r="A278" s="17"/>
      <c r="B278" s="17"/>
      <c r="C278" s="18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13">
      <c r="A279" s="17"/>
      <c r="B279" s="17"/>
      <c r="C279" s="18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13">
      <c r="A280" s="17"/>
      <c r="B280" s="17"/>
      <c r="C280" s="18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13">
      <c r="A281" s="17"/>
      <c r="B281" s="17"/>
      <c r="C281" s="18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13">
      <c r="A282" s="17"/>
      <c r="B282" s="17"/>
      <c r="C282" s="18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13">
      <c r="A283" s="17"/>
      <c r="B283" s="17"/>
      <c r="C283" s="18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13">
      <c r="A284" s="17"/>
      <c r="B284" s="17"/>
      <c r="C284" s="18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3">
      <c r="A285" s="17"/>
      <c r="B285" s="17"/>
      <c r="C285" s="18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13">
      <c r="A286" s="17"/>
      <c r="B286" s="17"/>
      <c r="C286" s="18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13">
      <c r="A287" s="17"/>
      <c r="B287" s="17"/>
      <c r="C287" s="18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13">
      <c r="A288" s="17"/>
      <c r="B288" s="17"/>
      <c r="C288" s="18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13">
      <c r="A289" s="17"/>
      <c r="B289" s="17"/>
      <c r="C289" s="18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13">
      <c r="A290" s="17"/>
      <c r="B290" s="17"/>
      <c r="C290" s="18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13">
      <c r="A291" s="17"/>
      <c r="B291" s="17"/>
      <c r="C291" s="18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13">
      <c r="A292" s="17"/>
      <c r="B292" s="17"/>
      <c r="C292" s="18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13">
      <c r="A293" s="17"/>
      <c r="B293" s="17"/>
      <c r="C293" s="18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13">
      <c r="A294" s="17"/>
      <c r="B294" s="17"/>
      <c r="C294" s="18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13">
      <c r="A295" s="17"/>
      <c r="B295" s="17"/>
      <c r="C295" s="18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13">
      <c r="A296" s="17"/>
      <c r="B296" s="17"/>
      <c r="C296" s="18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13">
      <c r="A297" s="17"/>
      <c r="B297" s="17"/>
      <c r="C297" s="18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13">
      <c r="A298" s="17"/>
      <c r="B298" s="17"/>
      <c r="C298" s="18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13">
      <c r="A299" s="17"/>
      <c r="B299" s="17"/>
      <c r="C299" s="18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13">
      <c r="A300" s="17"/>
      <c r="B300" s="17"/>
      <c r="C300" s="18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13">
      <c r="A301" s="17"/>
      <c r="B301" s="17"/>
      <c r="C301" s="18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13">
      <c r="A302" s="17"/>
      <c r="B302" s="17"/>
      <c r="C302" s="18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13">
      <c r="A303" s="17"/>
      <c r="B303" s="17"/>
      <c r="C303" s="18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3">
      <c r="A304" s="17"/>
      <c r="B304" s="17"/>
      <c r="C304" s="18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3">
      <c r="A305" s="17"/>
      <c r="B305" s="17"/>
      <c r="C305" s="18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13">
      <c r="A306" s="17"/>
      <c r="B306" s="17"/>
      <c r="C306" s="18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13">
      <c r="A307" s="17"/>
      <c r="B307" s="17"/>
      <c r="C307" s="18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13">
      <c r="A308" s="17"/>
      <c r="B308" s="17"/>
      <c r="C308" s="18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13">
      <c r="A309" s="17"/>
      <c r="B309" s="17"/>
      <c r="C309" s="18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13">
      <c r="A310" s="17"/>
      <c r="B310" s="17"/>
      <c r="C310" s="18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13">
      <c r="A311" s="17"/>
      <c r="B311" s="17"/>
      <c r="C311" s="18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13">
      <c r="A312" s="17"/>
      <c r="B312" s="17"/>
      <c r="C312" s="18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13">
      <c r="A313" s="17"/>
      <c r="B313" s="17"/>
      <c r="C313" s="18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13">
      <c r="A314" s="17"/>
      <c r="B314" s="17"/>
      <c r="C314" s="18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13">
      <c r="A315" s="17"/>
      <c r="B315" s="17"/>
      <c r="C315" s="18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13">
      <c r="A316" s="17"/>
      <c r="B316" s="17"/>
      <c r="C316" s="18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13">
      <c r="A317" s="17"/>
      <c r="B317" s="17"/>
      <c r="C317" s="18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13">
      <c r="A318" s="17"/>
      <c r="B318" s="17"/>
      <c r="C318" s="18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13">
      <c r="A319" s="17"/>
      <c r="B319" s="17"/>
      <c r="C319" s="18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13">
      <c r="A320" s="17"/>
      <c r="B320" s="17"/>
      <c r="C320" s="18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13">
      <c r="A321" s="17"/>
      <c r="B321" s="17"/>
      <c r="C321" s="18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13">
      <c r="A322" s="17"/>
      <c r="B322" s="17"/>
      <c r="C322" s="18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13">
      <c r="A323" s="17"/>
      <c r="B323" s="17"/>
      <c r="C323" s="18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13">
      <c r="A324" s="17"/>
      <c r="B324" s="17"/>
      <c r="C324" s="18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13">
      <c r="A325" s="17"/>
      <c r="B325" s="17"/>
      <c r="C325" s="18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13">
      <c r="A326" s="17"/>
      <c r="B326" s="17"/>
      <c r="C326" s="18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13">
      <c r="A327" s="17"/>
      <c r="B327" s="17"/>
      <c r="C327" s="18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13">
      <c r="A328" s="17"/>
      <c r="B328" s="17"/>
      <c r="C328" s="18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13">
      <c r="A329" s="17"/>
      <c r="B329" s="17"/>
      <c r="C329" s="18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13">
      <c r="A330" s="17"/>
      <c r="B330" s="17"/>
      <c r="C330" s="18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13">
      <c r="A331" s="17"/>
      <c r="B331" s="17"/>
      <c r="C331" s="18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13">
      <c r="A332" s="17"/>
      <c r="B332" s="17"/>
      <c r="C332" s="18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13">
      <c r="A333" s="17"/>
      <c r="B333" s="17"/>
      <c r="C333" s="18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13">
      <c r="A334" s="17"/>
      <c r="B334" s="17"/>
      <c r="C334" s="18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13">
      <c r="A335" s="17"/>
      <c r="B335" s="17"/>
      <c r="C335" s="18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13">
      <c r="A336" s="17"/>
      <c r="B336" s="17"/>
      <c r="C336" s="18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13">
      <c r="A337" s="17"/>
      <c r="B337" s="17"/>
      <c r="C337" s="18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3">
      <c r="A338" s="17"/>
      <c r="B338" s="17"/>
      <c r="C338" s="18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13">
      <c r="A339" s="17"/>
      <c r="B339" s="17"/>
      <c r="C339" s="18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13">
      <c r="A340" s="17"/>
      <c r="B340" s="17"/>
      <c r="C340" s="18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13">
      <c r="A341" s="17"/>
      <c r="B341" s="17"/>
      <c r="C341" s="18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13">
      <c r="A342" s="17"/>
      <c r="B342" s="17"/>
      <c r="C342" s="18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13">
      <c r="A343" s="17"/>
      <c r="B343" s="17"/>
      <c r="C343" s="18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13">
      <c r="A344" s="17"/>
      <c r="B344" s="17"/>
      <c r="C344" s="18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13">
      <c r="A345" s="17"/>
      <c r="B345" s="17"/>
      <c r="C345" s="18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13">
      <c r="A346" s="17"/>
      <c r="B346" s="17"/>
      <c r="C346" s="18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13">
      <c r="A347" s="17"/>
      <c r="B347" s="17"/>
      <c r="C347" s="18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13">
      <c r="A348" s="17"/>
      <c r="B348" s="17"/>
      <c r="C348" s="18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13">
      <c r="A349" s="17"/>
      <c r="B349" s="17"/>
      <c r="C349" s="18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13">
      <c r="A350" s="17"/>
      <c r="B350" s="17"/>
      <c r="C350" s="18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13">
      <c r="A351" s="17"/>
      <c r="B351" s="17"/>
      <c r="C351" s="18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13">
      <c r="A352" s="17"/>
      <c r="B352" s="17"/>
      <c r="C352" s="18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13">
      <c r="A353" s="17"/>
      <c r="B353" s="17"/>
      <c r="C353" s="18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13">
      <c r="A354" s="17"/>
      <c r="B354" s="17"/>
      <c r="C354" s="18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13">
      <c r="A355" s="17"/>
      <c r="B355" s="17"/>
      <c r="C355" s="18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13">
      <c r="A356" s="17"/>
      <c r="B356" s="17"/>
      <c r="C356" s="18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13">
      <c r="A357" s="17"/>
      <c r="B357" s="17"/>
      <c r="C357" s="18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13">
      <c r="A358" s="17"/>
      <c r="B358" s="17"/>
      <c r="C358" s="18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13">
      <c r="A359" s="17"/>
      <c r="B359" s="17"/>
      <c r="C359" s="18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13">
      <c r="A360" s="17"/>
      <c r="B360" s="17"/>
      <c r="C360" s="18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13">
      <c r="A361" s="17"/>
      <c r="B361" s="17"/>
      <c r="C361" s="18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13">
      <c r="A362" s="17"/>
      <c r="B362" s="17"/>
      <c r="C362" s="18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13">
      <c r="A363" s="17"/>
      <c r="B363" s="17"/>
      <c r="C363" s="18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13">
      <c r="A364" s="17"/>
      <c r="B364" s="17"/>
      <c r="C364" s="18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13">
      <c r="A365" s="17"/>
      <c r="B365" s="17"/>
      <c r="C365" s="18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13">
      <c r="A366" s="17"/>
      <c r="B366" s="17"/>
      <c r="C366" s="18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13">
      <c r="A367" s="17"/>
      <c r="B367" s="17"/>
      <c r="C367" s="18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13">
      <c r="A368" s="17"/>
      <c r="B368" s="17"/>
      <c r="C368" s="18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13">
      <c r="A369" s="17"/>
      <c r="B369" s="17"/>
      <c r="C369" s="18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13">
      <c r="A370" s="17"/>
      <c r="B370" s="17"/>
      <c r="C370" s="18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13">
      <c r="A371" s="17"/>
      <c r="B371" s="17"/>
      <c r="C371" s="18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13">
      <c r="A372" s="17"/>
      <c r="B372" s="17"/>
      <c r="C372" s="18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13">
      <c r="A373" s="17"/>
      <c r="B373" s="17"/>
      <c r="C373" s="18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13">
      <c r="A374" s="17"/>
      <c r="B374" s="17"/>
      <c r="C374" s="18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13">
      <c r="A375" s="17"/>
      <c r="B375" s="17"/>
      <c r="C375" s="18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13">
      <c r="A376" s="17"/>
      <c r="B376" s="17"/>
      <c r="C376" s="18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13">
      <c r="A377" s="17"/>
      <c r="B377" s="17"/>
      <c r="C377" s="18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13">
      <c r="A378" s="17"/>
      <c r="B378" s="17"/>
      <c r="C378" s="18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13">
      <c r="A379" s="17"/>
      <c r="B379" s="17"/>
      <c r="C379" s="18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13">
      <c r="A380" s="17"/>
      <c r="B380" s="17"/>
      <c r="C380" s="18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13">
      <c r="A381" s="17"/>
      <c r="B381" s="17"/>
      <c r="C381" s="18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13">
      <c r="A382" s="17"/>
      <c r="B382" s="17"/>
      <c r="C382" s="18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13">
      <c r="A383" s="17"/>
      <c r="B383" s="17"/>
      <c r="C383" s="18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13">
      <c r="A384" s="17"/>
      <c r="B384" s="17"/>
      <c r="C384" s="18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13">
      <c r="A385" s="17"/>
      <c r="B385" s="17"/>
      <c r="C385" s="18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13">
      <c r="A386" s="17"/>
      <c r="B386" s="17"/>
      <c r="C386" s="18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13">
      <c r="A387" s="17"/>
      <c r="B387" s="17"/>
      <c r="C387" s="18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13">
      <c r="A388" s="17"/>
      <c r="B388" s="17"/>
      <c r="C388" s="18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13">
      <c r="A389" s="17"/>
      <c r="B389" s="17"/>
      <c r="C389" s="18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13">
      <c r="A390" s="17"/>
      <c r="B390" s="17"/>
      <c r="C390" s="18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13">
      <c r="A391" s="17"/>
      <c r="B391" s="17"/>
      <c r="C391" s="18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13">
      <c r="A392" s="17"/>
      <c r="B392" s="17"/>
      <c r="C392" s="18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13">
      <c r="A393" s="17"/>
      <c r="B393" s="17"/>
      <c r="C393" s="18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13">
      <c r="A394" s="17"/>
      <c r="B394" s="17"/>
      <c r="C394" s="18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13">
      <c r="A395" s="17"/>
      <c r="B395" s="17"/>
      <c r="C395" s="18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13">
      <c r="A396" s="17"/>
      <c r="B396" s="17"/>
      <c r="C396" s="18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13">
      <c r="A397" s="17"/>
      <c r="B397" s="17"/>
      <c r="C397" s="18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13">
      <c r="A398" s="17"/>
      <c r="B398" s="17"/>
      <c r="C398" s="18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13">
      <c r="A399" s="17"/>
      <c r="B399" s="17"/>
      <c r="C399" s="18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13">
      <c r="A400" s="17"/>
      <c r="B400" s="17"/>
      <c r="C400" s="18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13">
      <c r="A401" s="17"/>
      <c r="B401" s="17"/>
      <c r="C401" s="18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13">
      <c r="A402" s="17"/>
      <c r="B402" s="17"/>
      <c r="C402" s="18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3">
      <c r="A403" s="17"/>
      <c r="B403" s="17"/>
      <c r="C403" s="18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13">
      <c r="A404" s="17"/>
      <c r="B404" s="17"/>
      <c r="C404" s="18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13">
      <c r="A405" s="17"/>
      <c r="B405" s="17"/>
      <c r="C405" s="18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13">
      <c r="A406" s="17"/>
      <c r="B406" s="17"/>
      <c r="C406" s="18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13">
      <c r="A407" s="17"/>
      <c r="B407" s="17"/>
      <c r="C407" s="18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13">
      <c r="A408" s="17"/>
      <c r="B408" s="17"/>
      <c r="C408" s="18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13">
      <c r="A409" s="17"/>
      <c r="B409" s="17"/>
      <c r="C409" s="18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13">
      <c r="A410" s="17"/>
      <c r="B410" s="17"/>
      <c r="C410" s="18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13">
      <c r="A411" s="17"/>
      <c r="B411" s="17"/>
      <c r="C411" s="18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13">
      <c r="A412" s="17"/>
      <c r="B412" s="17"/>
      <c r="C412" s="18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13">
      <c r="A413" s="17"/>
      <c r="B413" s="17"/>
      <c r="C413" s="18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13">
      <c r="A414" s="17"/>
      <c r="B414" s="17"/>
      <c r="C414" s="18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13">
      <c r="A415" s="17"/>
      <c r="B415" s="17"/>
      <c r="C415" s="18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13">
      <c r="A416" s="17"/>
      <c r="B416" s="17"/>
      <c r="C416" s="18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13">
      <c r="A417" s="17"/>
      <c r="B417" s="17"/>
      <c r="C417" s="18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3">
      <c r="A418" s="17"/>
      <c r="B418" s="17"/>
      <c r="C418" s="18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13">
      <c r="A419" s="17"/>
      <c r="B419" s="17"/>
      <c r="C419" s="18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13">
      <c r="A420" s="17"/>
      <c r="B420" s="17"/>
      <c r="C420" s="18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13">
      <c r="A421" s="17"/>
      <c r="B421" s="17"/>
      <c r="C421" s="18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13">
      <c r="A422" s="17"/>
      <c r="B422" s="17"/>
      <c r="C422" s="18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13">
      <c r="A423" s="17"/>
      <c r="B423" s="17"/>
      <c r="C423" s="18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13">
      <c r="A424" s="17"/>
      <c r="B424" s="17"/>
      <c r="C424" s="18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13">
      <c r="A425" s="17"/>
      <c r="B425" s="17"/>
      <c r="C425" s="18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13">
      <c r="A426" s="17"/>
      <c r="B426" s="17"/>
      <c r="C426" s="18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3">
      <c r="A427" s="17"/>
      <c r="B427" s="17"/>
      <c r="C427" s="18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13">
      <c r="A428" s="17"/>
      <c r="B428" s="17"/>
      <c r="C428" s="18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13">
      <c r="A429" s="17"/>
      <c r="B429" s="17"/>
      <c r="C429" s="18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13">
      <c r="A430" s="17"/>
      <c r="B430" s="17"/>
      <c r="C430" s="18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13">
      <c r="A431" s="17"/>
      <c r="B431" s="17"/>
      <c r="C431" s="18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13">
      <c r="A432" s="17"/>
      <c r="B432" s="17"/>
      <c r="C432" s="18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13">
      <c r="A433" s="17"/>
      <c r="B433" s="17"/>
      <c r="C433" s="18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13">
      <c r="A434" s="17"/>
      <c r="B434" s="17"/>
      <c r="C434" s="18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13">
      <c r="A435" s="17"/>
      <c r="B435" s="17"/>
      <c r="C435" s="18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13">
      <c r="A436" s="17"/>
      <c r="B436" s="17"/>
      <c r="C436" s="18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13">
      <c r="A437" s="17"/>
      <c r="B437" s="17"/>
      <c r="C437" s="18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13">
      <c r="A438" s="17"/>
      <c r="B438" s="17"/>
      <c r="C438" s="18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13">
      <c r="A439" s="17"/>
      <c r="B439" s="17"/>
      <c r="C439" s="18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13">
      <c r="A440" s="17"/>
      <c r="B440" s="17"/>
      <c r="C440" s="18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13">
      <c r="A441" s="17"/>
      <c r="B441" s="17"/>
      <c r="C441" s="18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13">
      <c r="A442" s="17"/>
      <c r="B442" s="17"/>
      <c r="C442" s="18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13">
      <c r="A443" s="17"/>
      <c r="B443" s="17"/>
      <c r="C443" s="18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13">
      <c r="A444" s="17"/>
      <c r="B444" s="17"/>
      <c r="C444" s="18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3">
      <c r="A445" s="17"/>
      <c r="B445" s="17"/>
      <c r="C445" s="18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3">
      <c r="A446" s="17"/>
      <c r="B446" s="17"/>
      <c r="C446" s="18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3">
      <c r="A447" s="17"/>
      <c r="B447" s="17"/>
      <c r="C447" s="18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3">
      <c r="A448" s="17"/>
      <c r="B448" s="17"/>
      <c r="C448" s="18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13">
      <c r="A449" s="17"/>
      <c r="B449" s="17"/>
      <c r="C449" s="18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13">
      <c r="A450" s="17"/>
      <c r="B450" s="17"/>
      <c r="C450" s="18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13">
      <c r="A451" s="17"/>
      <c r="B451" s="17"/>
      <c r="C451" s="18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13">
      <c r="A452" s="17"/>
      <c r="B452" s="17"/>
      <c r="C452" s="18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13">
      <c r="A453" s="17"/>
      <c r="B453" s="17"/>
      <c r="C453" s="18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13">
      <c r="A454" s="17"/>
      <c r="B454" s="17"/>
      <c r="C454" s="18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13">
      <c r="A455" s="17"/>
      <c r="B455" s="17"/>
      <c r="C455" s="18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13">
      <c r="A456" s="17"/>
      <c r="B456" s="17"/>
      <c r="C456" s="18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13">
      <c r="A457" s="17"/>
      <c r="B457" s="17"/>
      <c r="C457" s="18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13">
      <c r="A458" s="17"/>
      <c r="B458" s="17"/>
      <c r="C458" s="18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13">
      <c r="A459" s="17"/>
      <c r="B459" s="17"/>
      <c r="C459" s="18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13">
      <c r="A460" s="17"/>
      <c r="B460" s="17"/>
      <c r="C460" s="18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13">
      <c r="A461" s="17"/>
      <c r="B461" s="17"/>
      <c r="C461" s="18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13">
      <c r="A462" s="17"/>
      <c r="B462" s="17"/>
      <c r="C462" s="18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13">
      <c r="A463" s="17"/>
      <c r="B463" s="17"/>
      <c r="C463" s="18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13">
      <c r="A464" s="17"/>
      <c r="B464" s="17"/>
      <c r="C464" s="18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13">
      <c r="A465" s="17"/>
      <c r="B465" s="17"/>
      <c r="C465" s="18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13">
      <c r="A466" s="17"/>
      <c r="B466" s="17"/>
      <c r="C466" s="18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13">
      <c r="A467" s="17"/>
      <c r="B467" s="17"/>
      <c r="C467" s="18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13">
      <c r="A468" s="17"/>
      <c r="B468" s="17"/>
      <c r="C468" s="18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13">
      <c r="A469" s="17"/>
      <c r="B469" s="17"/>
      <c r="C469" s="18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13">
      <c r="A470" s="17"/>
      <c r="B470" s="17"/>
      <c r="C470" s="18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13">
      <c r="A471" s="17"/>
      <c r="B471" s="17"/>
      <c r="C471" s="18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13">
      <c r="A472" s="17"/>
      <c r="B472" s="17"/>
      <c r="C472" s="18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13">
      <c r="A473" s="17"/>
      <c r="B473" s="17"/>
      <c r="C473" s="18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13">
      <c r="A474" s="17"/>
      <c r="B474" s="17"/>
      <c r="C474" s="18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13">
      <c r="A475" s="17"/>
      <c r="B475" s="17"/>
      <c r="C475" s="18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13">
      <c r="A476" s="17"/>
      <c r="B476" s="17"/>
      <c r="C476" s="18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13">
      <c r="A477" s="17"/>
      <c r="B477" s="17"/>
      <c r="C477" s="18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13">
      <c r="A478" s="17"/>
      <c r="B478" s="17"/>
      <c r="C478" s="18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13">
      <c r="A479" s="17"/>
      <c r="B479" s="17"/>
      <c r="C479" s="18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13">
      <c r="A480" s="17"/>
      <c r="B480" s="17"/>
      <c r="C480" s="18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13">
      <c r="A481" s="17"/>
      <c r="B481" s="17"/>
      <c r="C481" s="18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13">
      <c r="A482" s="17"/>
      <c r="B482" s="17"/>
      <c r="C482" s="18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13">
      <c r="A483" s="17"/>
      <c r="B483" s="17"/>
      <c r="C483" s="18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13">
      <c r="A484" s="17"/>
      <c r="B484" s="17"/>
      <c r="C484" s="18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13">
      <c r="A485" s="17"/>
      <c r="B485" s="17"/>
      <c r="C485" s="18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13">
      <c r="A486" s="17"/>
      <c r="B486" s="17"/>
      <c r="C486" s="18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13">
      <c r="A487" s="17"/>
      <c r="B487" s="17"/>
      <c r="C487" s="18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13">
      <c r="A488" s="17"/>
      <c r="B488" s="17"/>
      <c r="C488" s="18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13">
      <c r="A489" s="17"/>
      <c r="B489" s="17"/>
      <c r="C489" s="18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13">
      <c r="A490" s="17"/>
      <c r="B490" s="17"/>
      <c r="C490" s="18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13">
      <c r="A491" s="17"/>
      <c r="B491" s="17"/>
      <c r="C491" s="18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13">
      <c r="A492" s="17"/>
      <c r="B492" s="17"/>
      <c r="C492" s="18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13">
      <c r="A493" s="17"/>
      <c r="B493" s="17"/>
      <c r="C493" s="18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13">
      <c r="A494" s="17"/>
      <c r="B494" s="17"/>
      <c r="C494" s="18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13">
      <c r="A495" s="17"/>
      <c r="B495" s="17"/>
      <c r="C495" s="18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13">
      <c r="A496" s="17"/>
      <c r="B496" s="17"/>
      <c r="C496" s="18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13">
      <c r="A497" s="17"/>
      <c r="B497" s="17"/>
      <c r="C497" s="18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13">
      <c r="A498" s="17"/>
      <c r="B498" s="17"/>
      <c r="C498" s="18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13">
      <c r="A499" s="17"/>
      <c r="B499" s="17"/>
      <c r="C499" s="18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13">
      <c r="A500" s="17"/>
      <c r="B500" s="17"/>
      <c r="C500" s="18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13">
      <c r="A501" s="17"/>
      <c r="B501" s="17"/>
      <c r="C501" s="18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13">
      <c r="A502" s="17"/>
      <c r="B502" s="17"/>
      <c r="C502" s="18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13">
      <c r="A503" s="17"/>
      <c r="B503" s="17"/>
      <c r="C503" s="18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13">
      <c r="A504" s="17"/>
      <c r="B504" s="17"/>
      <c r="C504" s="18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13">
      <c r="A505" s="17"/>
      <c r="B505" s="17"/>
      <c r="C505" s="18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13">
      <c r="A506" s="17"/>
      <c r="B506" s="17"/>
      <c r="C506" s="18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13">
      <c r="A507" s="17"/>
      <c r="B507" s="17"/>
      <c r="C507" s="18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13">
      <c r="A508" s="17"/>
      <c r="B508" s="17"/>
      <c r="C508" s="18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13">
      <c r="A509" s="17"/>
      <c r="B509" s="17"/>
      <c r="C509" s="18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13">
      <c r="A510" s="17"/>
      <c r="B510" s="17"/>
      <c r="C510" s="18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13">
      <c r="A511" s="17"/>
      <c r="B511" s="17"/>
      <c r="C511" s="18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13">
      <c r="A512" s="17"/>
      <c r="B512" s="17"/>
      <c r="C512" s="18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13">
      <c r="A513" s="17"/>
      <c r="B513" s="17"/>
      <c r="C513" s="18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13">
      <c r="A514" s="17"/>
      <c r="B514" s="17"/>
      <c r="C514" s="18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13">
      <c r="A515" s="17"/>
      <c r="B515" s="17"/>
      <c r="C515" s="18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13">
      <c r="A516" s="17"/>
      <c r="B516" s="17"/>
      <c r="C516" s="18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13">
      <c r="A517" s="17"/>
      <c r="B517" s="17"/>
      <c r="C517" s="18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13">
      <c r="A518" s="17"/>
      <c r="B518" s="17"/>
      <c r="C518" s="18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13">
      <c r="A519" s="17"/>
      <c r="B519" s="17"/>
      <c r="C519" s="18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13">
      <c r="A520" s="17"/>
      <c r="B520" s="17"/>
      <c r="C520" s="18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13">
      <c r="A521" s="17"/>
      <c r="B521" s="17"/>
      <c r="C521" s="18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13">
      <c r="A522" s="17"/>
      <c r="B522" s="17"/>
      <c r="C522" s="18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13">
      <c r="A523" s="17"/>
      <c r="B523" s="17"/>
      <c r="C523" s="18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13">
      <c r="A524" s="17"/>
      <c r="B524" s="17"/>
      <c r="C524" s="18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13">
      <c r="A525" s="17"/>
      <c r="B525" s="17"/>
      <c r="C525" s="18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13">
      <c r="A526" s="17"/>
      <c r="B526" s="17"/>
      <c r="C526" s="18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13">
      <c r="A527" s="17"/>
      <c r="B527" s="17"/>
      <c r="C527" s="18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13">
      <c r="A528" s="17"/>
      <c r="B528" s="17"/>
      <c r="C528" s="18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13">
      <c r="A529" s="17"/>
      <c r="B529" s="17"/>
      <c r="C529" s="18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13">
      <c r="A530" s="17"/>
      <c r="B530" s="17"/>
      <c r="C530" s="18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13">
      <c r="A531" s="17"/>
      <c r="B531" s="17"/>
      <c r="C531" s="18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13">
      <c r="A532" s="17"/>
      <c r="B532" s="17"/>
      <c r="C532" s="18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13">
      <c r="A533" s="17"/>
      <c r="B533" s="17"/>
      <c r="C533" s="18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13">
      <c r="A534" s="17"/>
      <c r="B534" s="17"/>
      <c r="C534" s="18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13">
      <c r="A535" s="17"/>
      <c r="B535" s="17"/>
      <c r="C535" s="18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13">
      <c r="A536" s="17"/>
      <c r="B536" s="17"/>
      <c r="C536" s="18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13">
      <c r="A537" s="17"/>
      <c r="B537" s="17"/>
      <c r="C537" s="18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13">
      <c r="A538" s="17"/>
      <c r="B538" s="17"/>
      <c r="C538" s="18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13">
      <c r="A539" s="17"/>
      <c r="B539" s="17"/>
      <c r="C539" s="18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13">
      <c r="A540" s="17"/>
      <c r="B540" s="17"/>
      <c r="C540" s="18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13">
      <c r="A541" s="17"/>
      <c r="B541" s="17"/>
      <c r="C541" s="18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13">
      <c r="A542" s="17"/>
      <c r="B542" s="17"/>
      <c r="C542" s="18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13">
      <c r="A543" s="17"/>
      <c r="B543" s="17"/>
      <c r="C543" s="18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13">
      <c r="A544" s="17"/>
      <c r="B544" s="17"/>
      <c r="C544" s="18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13">
      <c r="A545" s="17"/>
      <c r="B545" s="17"/>
      <c r="C545" s="18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13">
      <c r="A546" s="17"/>
      <c r="B546" s="17"/>
      <c r="C546" s="18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13">
      <c r="A547" s="17"/>
      <c r="B547" s="17"/>
      <c r="C547" s="18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13">
      <c r="A548" s="17"/>
      <c r="B548" s="17"/>
      <c r="C548" s="18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13">
      <c r="A549" s="17"/>
      <c r="B549" s="17"/>
      <c r="C549" s="18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13">
      <c r="A550" s="17"/>
      <c r="B550" s="17"/>
      <c r="C550" s="18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13">
      <c r="A551" s="17"/>
      <c r="B551" s="17"/>
      <c r="C551" s="18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13">
      <c r="A552" s="17"/>
      <c r="B552" s="17"/>
      <c r="C552" s="18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13">
      <c r="A553" s="17"/>
      <c r="B553" s="17"/>
      <c r="C553" s="18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13">
      <c r="A554" s="17"/>
      <c r="B554" s="17"/>
      <c r="C554" s="18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13">
      <c r="A555" s="17"/>
      <c r="B555" s="17"/>
      <c r="C555" s="18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13">
      <c r="A556" s="17"/>
      <c r="B556" s="17"/>
      <c r="C556" s="18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13">
      <c r="A557" s="17"/>
      <c r="B557" s="17"/>
      <c r="C557" s="18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13">
      <c r="A558" s="17"/>
      <c r="B558" s="17"/>
      <c r="C558" s="18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13">
      <c r="A559" s="17"/>
      <c r="B559" s="17"/>
      <c r="C559" s="18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13">
      <c r="A560" s="17"/>
      <c r="B560" s="17"/>
      <c r="C560" s="18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13">
      <c r="A561" s="17"/>
      <c r="B561" s="17"/>
      <c r="C561" s="18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13">
      <c r="A562" s="17"/>
      <c r="B562" s="17"/>
      <c r="C562" s="18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13">
      <c r="A563" s="17"/>
      <c r="B563" s="17"/>
      <c r="C563" s="18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13">
      <c r="A564" s="17"/>
      <c r="B564" s="17"/>
      <c r="C564" s="18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3">
      <c r="A565" s="17"/>
      <c r="B565" s="17"/>
      <c r="C565" s="18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13">
      <c r="A566" s="17"/>
      <c r="B566" s="17"/>
      <c r="C566" s="18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13">
      <c r="A567" s="17"/>
      <c r="B567" s="17"/>
      <c r="C567" s="18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13">
      <c r="A568" s="17"/>
      <c r="B568" s="17"/>
      <c r="C568" s="18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13">
      <c r="A569" s="17"/>
      <c r="B569" s="17"/>
      <c r="C569" s="18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13">
      <c r="A570" s="17"/>
      <c r="B570" s="17"/>
      <c r="C570" s="18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13">
      <c r="A571" s="17"/>
      <c r="B571" s="17"/>
      <c r="C571" s="18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13">
      <c r="A572" s="17"/>
      <c r="B572" s="17"/>
      <c r="C572" s="18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13">
      <c r="A573" s="17"/>
      <c r="B573" s="17"/>
      <c r="C573" s="18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13">
      <c r="A574" s="17"/>
      <c r="B574" s="17"/>
      <c r="C574" s="18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13">
      <c r="A575" s="17"/>
      <c r="B575" s="17"/>
      <c r="C575" s="18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13">
      <c r="A576" s="17"/>
      <c r="B576" s="17"/>
      <c r="C576" s="18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13">
      <c r="A577" s="17"/>
      <c r="B577" s="17"/>
      <c r="C577" s="18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13">
      <c r="A578" s="17"/>
      <c r="B578" s="17"/>
      <c r="C578" s="18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13">
      <c r="A579" s="17"/>
      <c r="B579" s="17"/>
      <c r="C579" s="18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13">
      <c r="A580" s="17"/>
      <c r="B580" s="17"/>
      <c r="C580" s="18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13">
      <c r="A581" s="17"/>
      <c r="B581" s="17"/>
      <c r="C581" s="18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13">
      <c r="A582" s="17"/>
      <c r="B582" s="17"/>
      <c r="C582" s="18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13">
      <c r="A583" s="17"/>
      <c r="B583" s="17"/>
      <c r="C583" s="18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13">
      <c r="A584" s="17"/>
      <c r="B584" s="17"/>
      <c r="C584" s="18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13">
      <c r="A585" s="17"/>
      <c r="B585" s="17"/>
      <c r="C585" s="18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13">
      <c r="A586" s="17"/>
      <c r="B586" s="17"/>
      <c r="C586" s="18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13">
      <c r="A587" s="17"/>
      <c r="B587" s="17"/>
      <c r="C587" s="18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13">
      <c r="A588" s="17"/>
      <c r="B588" s="17"/>
      <c r="C588" s="18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13">
      <c r="A589" s="17"/>
      <c r="B589" s="17"/>
      <c r="C589" s="18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13">
      <c r="A590" s="17"/>
      <c r="B590" s="17"/>
      <c r="C590" s="18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13">
      <c r="A591" s="17"/>
      <c r="B591" s="17"/>
      <c r="C591" s="18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13">
      <c r="A592" s="17"/>
      <c r="B592" s="17"/>
      <c r="C592" s="18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13">
      <c r="A593" s="17"/>
      <c r="B593" s="17"/>
      <c r="C593" s="18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13">
      <c r="A594" s="17"/>
      <c r="B594" s="17"/>
      <c r="C594" s="18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13">
      <c r="A595" s="17"/>
      <c r="B595" s="17"/>
      <c r="C595" s="18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13">
      <c r="A596" s="17"/>
      <c r="B596" s="17"/>
      <c r="C596" s="18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13">
      <c r="A597" s="17"/>
      <c r="B597" s="17"/>
      <c r="C597" s="18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13">
      <c r="A598" s="17"/>
      <c r="B598" s="17"/>
      <c r="C598" s="18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13">
      <c r="A599" s="17"/>
      <c r="B599" s="17"/>
      <c r="C599" s="18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13">
      <c r="A600" s="17"/>
      <c r="B600" s="17"/>
      <c r="C600" s="18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13">
      <c r="A601" s="17"/>
      <c r="B601" s="17"/>
      <c r="C601" s="18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13">
      <c r="A602" s="17"/>
      <c r="B602" s="17"/>
      <c r="C602" s="18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13">
      <c r="A603" s="17"/>
      <c r="B603" s="17"/>
      <c r="C603" s="18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13">
      <c r="A604" s="17"/>
      <c r="B604" s="17"/>
      <c r="C604" s="18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13">
      <c r="A605" s="17"/>
      <c r="B605" s="17"/>
      <c r="C605" s="18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13">
      <c r="A606" s="17"/>
      <c r="B606" s="17"/>
      <c r="C606" s="18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13">
      <c r="A607" s="17"/>
      <c r="B607" s="17"/>
      <c r="C607" s="18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13">
      <c r="A608" s="17"/>
      <c r="B608" s="17"/>
      <c r="C608" s="18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13">
      <c r="A609" s="17"/>
      <c r="B609" s="17"/>
      <c r="C609" s="18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13">
      <c r="A610" s="17"/>
      <c r="B610" s="17"/>
      <c r="C610" s="18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13">
      <c r="A611" s="17"/>
      <c r="B611" s="17"/>
      <c r="C611" s="18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13">
      <c r="A612" s="17"/>
      <c r="B612" s="17"/>
      <c r="C612" s="18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13">
      <c r="A613" s="17"/>
      <c r="B613" s="17"/>
      <c r="C613" s="18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13">
      <c r="A614" s="17"/>
      <c r="B614" s="17"/>
      <c r="C614" s="18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13">
      <c r="A615" s="17"/>
      <c r="B615" s="17"/>
      <c r="C615" s="18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13">
      <c r="A616" s="17"/>
      <c r="B616" s="17"/>
      <c r="C616" s="18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13">
      <c r="A617" s="17"/>
      <c r="B617" s="17"/>
      <c r="C617" s="18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13">
      <c r="A618" s="17"/>
      <c r="B618" s="17"/>
      <c r="C618" s="18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13">
      <c r="A619" s="17"/>
      <c r="B619" s="17"/>
      <c r="C619" s="18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13">
      <c r="A620" s="17"/>
      <c r="B620" s="17"/>
      <c r="C620" s="18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13">
      <c r="A621" s="17"/>
      <c r="B621" s="17"/>
      <c r="C621" s="18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13">
      <c r="A622" s="17"/>
      <c r="B622" s="17"/>
      <c r="C622" s="18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13">
      <c r="A623" s="17"/>
      <c r="B623" s="17"/>
      <c r="C623" s="18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13">
      <c r="A624" s="17"/>
      <c r="B624" s="17"/>
      <c r="C624" s="18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13">
      <c r="A625" s="17"/>
      <c r="B625" s="17"/>
      <c r="C625" s="18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13">
      <c r="A626" s="17"/>
      <c r="B626" s="17"/>
      <c r="C626" s="18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13">
      <c r="A627" s="17"/>
      <c r="B627" s="17"/>
      <c r="C627" s="18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13">
      <c r="A628" s="17"/>
      <c r="B628" s="17"/>
      <c r="C628" s="18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13">
      <c r="A629" s="17"/>
      <c r="B629" s="17"/>
      <c r="C629" s="18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13">
      <c r="A630" s="17"/>
      <c r="B630" s="17"/>
      <c r="C630" s="18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13">
      <c r="A631" s="17"/>
      <c r="B631" s="17"/>
      <c r="C631" s="18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13">
      <c r="A632" s="17"/>
      <c r="B632" s="17"/>
      <c r="C632" s="18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13">
      <c r="A633" s="17"/>
      <c r="B633" s="17"/>
      <c r="C633" s="18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13">
      <c r="A634" s="17"/>
      <c r="B634" s="17"/>
      <c r="C634" s="18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13">
      <c r="A635" s="17"/>
      <c r="B635" s="17"/>
      <c r="C635" s="18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13">
      <c r="A636" s="17"/>
      <c r="B636" s="17"/>
      <c r="C636" s="18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13">
      <c r="A637" s="17"/>
      <c r="B637" s="17"/>
      <c r="C637" s="18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13">
      <c r="A638" s="17"/>
      <c r="B638" s="17"/>
      <c r="C638" s="18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13">
      <c r="A639" s="17"/>
      <c r="B639" s="17"/>
      <c r="C639" s="18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13">
      <c r="A640" s="17"/>
      <c r="B640" s="17"/>
      <c r="C640" s="18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13">
      <c r="A641" s="17"/>
      <c r="B641" s="17"/>
      <c r="C641" s="18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13">
      <c r="A642" s="17"/>
      <c r="B642" s="17"/>
      <c r="C642" s="18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13">
      <c r="A643" s="17"/>
      <c r="B643" s="17"/>
      <c r="C643" s="18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13">
      <c r="A644" s="17"/>
      <c r="B644" s="17"/>
      <c r="C644" s="18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13">
      <c r="A645" s="17"/>
      <c r="B645" s="17"/>
      <c r="C645" s="18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13">
      <c r="A646" s="17"/>
      <c r="B646" s="17"/>
      <c r="C646" s="18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13">
      <c r="A647" s="17"/>
      <c r="B647" s="17"/>
      <c r="C647" s="18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13">
      <c r="A648" s="17"/>
      <c r="B648" s="17"/>
      <c r="C648" s="18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13">
      <c r="A649" s="17"/>
      <c r="B649" s="17"/>
      <c r="C649" s="18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13">
      <c r="A650" s="17"/>
      <c r="B650" s="17"/>
      <c r="C650" s="18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13">
      <c r="A651" s="17"/>
      <c r="B651" s="17"/>
      <c r="C651" s="18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13">
      <c r="A652" s="17"/>
      <c r="B652" s="17"/>
      <c r="C652" s="18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13">
      <c r="A653" s="17"/>
      <c r="B653" s="17"/>
      <c r="C653" s="18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13">
      <c r="A654" s="17"/>
      <c r="B654" s="17"/>
      <c r="C654" s="18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13">
      <c r="A655" s="17"/>
      <c r="B655" s="17"/>
      <c r="C655" s="18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13">
      <c r="A656" s="17"/>
      <c r="B656" s="17"/>
      <c r="C656" s="18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13">
      <c r="A657" s="17"/>
      <c r="B657" s="17"/>
      <c r="C657" s="18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13">
      <c r="A658" s="17"/>
      <c r="B658" s="17"/>
      <c r="C658" s="18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13">
      <c r="A659" s="17"/>
      <c r="B659" s="17"/>
      <c r="C659" s="18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13">
      <c r="A660" s="17"/>
      <c r="B660" s="17"/>
      <c r="C660" s="18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13">
      <c r="A661" s="17"/>
      <c r="B661" s="17"/>
      <c r="C661" s="18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13">
      <c r="A662" s="17"/>
      <c r="B662" s="17"/>
      <c r="C662" s="18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13">
      <c r="A663" s="17"/>
      <c r="B663" s="17"/>
      <c r="C663" s="18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13">
      <c r="A664" s="17"/>
      <c r="B664" s="17"/>
      <c r="C664" s="18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13">
      <c r="A665" s="17"/>
      <c r="B665" s="17"/>
      <c r="C665" s="18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13">
      <c r="A666" s="17"/>
      <c r="B666" s="17"/>
      <c r="C666" s="18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13">
      <c r="A667" s="17"/>
      <c r="B667" s="17"/>
      <c r="C667" s="18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13">
      <c r="A668" s="17"/>
      <c r="B668" s="17"/>
      <c r="C668" s="18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13">
      <c r="A669" s="17"/>
      <c r="B669" s="17"/>
      <c r="C669" s="18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13">
      <c r="A670" s="17"/>
      <c r="B670" s="17"/>
      <c r="C670" s="18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13">
      <c r="A671" s="17"/>
      <c r="B671" s="17"/>
      <c r="C671" s="18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13">
      <c r="A672" s="17"/>
      <c r="B672" s="17"/>
      <c r="C672" s="18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13">
      <c r="A673" s="17"/>
      <c r="B673" s="17"/>
      <c r="C673" s="18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13">
      <c r="A674" s="17"/>
      <c r="B674" s="17"/>
      <c r="C674" s="18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13">
      <c r="A675" s="17"/>
      <c r="B675" s="17"/>
      <c r="C675" s="18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13">
      <c r="A676" s="17"/>
      <c r="B676" s="17"/>
      <c r="C676" s="18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13">
      <c r="A677" s="17"/>
      <c r="B677" s="17"/>
      <c r="C677" s="18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13">
      <c r="A678" s="17"/>
      <c r="B678" s="17"/>
      <c r="C678" s="18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13">
      <c r="A679" s="17"/>
      <c r="B679" s="17"/>
      <c r="C679" s="18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13">
      <c r="A680" s="17"/>
      <c r="B680" s="17"/>
      <c r="C680" s="18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13">
      <c r="A681" s="17"/>
      <c r="B681" s="17"/>
      <c r="C681" s="18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13">
      <c r="A682" s="17"/>
      <c r="B682" s="17"/>
      <c r="C682" s="18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13">
      <c r="A683" s="17"/>
      <c r="B683" s="17"/>
      <c r="C683" s="18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13">
      <c r="A684" s="17"/>
      <c r="B684" s="17"/>
      <c r="C684" s="18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13">
      <c r="A685" s="17"/>
      <c r="B685" s="17"/>
      <c r="C685" s="18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13">
      <c r="A686" s="17"/>
      <c r="B686" s="17"/>
      <c r="C686" s="18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13">
      <c r="A687" s="17"/>
      <c r="B687" s="17"/>
      <c r="C687" s="18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13">
      <c r="A688" s="17"/>
      <c r="B688" s="17"/>
      <c r="C688" s="18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13">
      <c r="A689" s="17"/>
      <c r="B689" s="17"/>
      <c r="C689" s="18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13">
      <c r="A690" s="17"/>
      <c r="B690" s="17"/>
      <c r="C690" s="18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13">
      <c r="A691" s="17"/>
      <c r="B691" s="17"/>
      <c r="C691" s="18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13">
      <c r="A692" s="17"/>
      <c r="B692" s="17"/>
      <c r="C692" s="18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13">
      <c r="A693" s="17"/>
      <c r="B693" s="17"/>
      <c r="C693" s="18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13">
      <c r="A694" s="17"/>
      <c r="B694" s="17"/>
      <c r="C694" s="18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13">
      <c r="A695" s="17"/>
      <c r="B695" s="17"/>
      <c r="C695" s="18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13">
      <c r="A696" s="17"/>
      <c r="B696" s="17"/>
      <c r="C696" s="18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13">
      <c r="A697" s="17"/>
      <c r="B697" s="17"/>
      <c r="C697" s="18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13">
      <c r="A698" s="17"/>
      <c r="B698" s="17"/>
      <c r="C698" s="18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13">
      <c r="A699" s="17"/>
      <c r="B699" s="17"/>
      <c r="C699" s="18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13">
      <c r="A700" s="17"/>
      <c r="B700" s="17"/>
      <c r="C700" s="18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13">
      <c r="A701" s="17"/>
      <c r="B701" s="17"/>
      <c r="C701" s="18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13">
      <c r="A702" s="17"/>
      <c r="B702" s="17"/>
      <c r="C702" s="18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13">
      <c r="A703" s="17"/>
      <c r="B703" s="17"/>
      <c r="C703" s="18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13">
      <c r="A704" s="17"/>
      <c r="B704" s="17"/>
      <c r="C704" s="18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13">
      <c r="A705" s="17"/>
      <c r="B705" s="17"/>
      <c r="C705" s="18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13">
      <c r="A706" s="17"/>
      <c r="B706" s="17"/>
      <c r="C706" s="18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13">
      <c r="A707" s="17"/>
      <c r="B707" s="17"/>
      <c r="C707" s="18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13">
      <c r="A708" s="17"/>
      <c r="B708" s="17"/>
      <c r="C708" s="18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13">
      <c r="A709" s="17"/>
      <c r="B709" s="17"/>
      <c r="C709" s="18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13">
      <c r="A710" s="17"/>
      <c r="B710" s="17"/>
      <c r="C710" s="18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13">
      <c r="A711" s="17"/>
      <c r="B711" s="17"/>
      <c r="C711" s="18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13">
      <c r="A712" s="17"/>
      <c r="B712" s="17"/>
      <c r="C712" s="18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13">
      <c r="A713" s="17"/>
      <c r="B713" s="17"/>
      <c r="C713" s="18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13">
      <c r="A714" s="17"/>
      <c r="B714" s="17"/>
      <c r="C714" s="18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13">
      <c r="A715" s="17"/>
      <c r="B715" s="17"/>
      <c r="C715" s="18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13">
      <c r="A716" s="17"/>
      <c r="B716" s="17"/>
      <c r="C716" s="18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13">
      <c r="A717" s="17"/>
      <c r="B717" s="17"/>
      <c r="C717" s="18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13">
      <c r="A718" s="17"/>
      <c r="B718" s="17"/>
      <c r="C718" s="18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13">
      <c r="A719" s="17"/>
      <c r="B719" s="17"/>
      <c r="C719" s="18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13">
      <c r="A720" s="17"/>
      <c r="B720" s="17"/>
      <c r="C720" s="18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13">
      <c r="A721" s="17"/>
      <c r="B721" s="17"/>
      <c r="C721" s="18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13">
      <c r="A722" s="17"/>
      <c r="B722" s="17"/>
      <c r="C722" s="18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13">
      <c r="A723" s="17"/>
      <c r="B723" s="17"/>
      <c r="C723" s="18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13">
      <c r="A724" s="17"/>
      <c r="B724" s="17"/>
      <c r="C724" s="18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13">
      <c r="A725" s="17"/>
      <c r="B725" s="17"/>
      <c r="C725" s="18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13">
      <c r="A726" s="17"/>
      <c r="B726" s="17"/>
      <c r="C726" s="18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13">
      <c r="A727" s="17"/>
      <c r="B727" s="17"/>
      <c r="C727" s="18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13">
      <c r="A728" s="17"/>
      <c r="B728" s="17"/>
      <c r="C728" s="18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13">
      <c r="A729" s="17"/>
      <c r="B729" s="17"/>
      <c r="C729" s="18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13">
      <c r="A730" s="17"/>
      <c r="B730" s="17"/>
      <c r="C730" s="18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13">
      <c r="A731" s="17"/>
      <c r="B731" s="17"/>
      <c r="C731" s="18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13">
      <c r="A732" s="17"/>
      <c r="B732" s="17"/>
      <c r="C732" s="18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13">
      <c r="A733" s="17"/>
      <c r="B733" s="17"/>
      <c r="C733" s="18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13">
      <c r="A734" s="17"/>
      <c r="B734" s="17"/>
      <c r="C734" s="18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13">
      <c r="A735" s="17"/>
      <c r="B735" s="17"/>
      <c r="C735" s="18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13">
      <c r="A736" s="17"/>
      <c r="B736" s="17"/>
      <c r="C736" s="18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13">
      <c r="A737" s="17"/>
      <c r="B737" s="17"/>
      <c r="C737" s="18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13">
      <c r="A738" s="17"/>
      <c r="B738" s="17"/>
      <c r="C738" s="18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13">
      <c r="A739" s="17"/>
      <c r="B739" s="17"/>
      <c r="C739" s="18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13">
      <c r="A740" s="17"/>
      <c r="B740" s="17"/>
      <c r="C740" s="18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13">
      <c r="A741" s="17"/>
      <c r="B741" s="17"/>
      <c r="C741" s="18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13">
      <c r="A742" s="17"/>
      <c r="B742" s="17"/>
      <c r="C742" s="18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13">
      <c r="A743" s="17"/>
      <c r="B743" s="17"/>
      <c r="C743" s="18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13">
      <c r="A744" s="17"/>
      <c r="B744" s="17"/>
      <c r="C744" s="18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13">
      <c r="A745" s="17"/>
      <c r="B745" s="17"/>
      <c r="C745" s="18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13">
      <c r="A746" s="17"/>
      <c r="B746" s="17"/>
      <c r="C746" s="18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13">
      <c r="A747" s="17"/>
      <c r="B747" s="17"/>
      <c r="C747" s="18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13">
      <c r="A748" s="17"/>
      <c r="B748" s="17"/>
      <c r="C748" s="18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13">
      <c r="A749" s="17"/>
      <c r="B749" s="17"/>
      <c r="C749" s="18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13">
      <c r="A750" s="17"/>
      <c r="B750" s="17"/>
      <c r="C750" s="18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13">
      <c r="A751" s="17"/>
      <c r="B751" s="17"/>
      <c r="C751" s="18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13">
      <c r="A752" s="17"/>
      <c r="B752" s="17"/>
      <c r="C752" s="18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13">
      <c r="A753" s="17"/>
      <c r="B753" s="17"/>
      <c r="C753" s="18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13">
      <c r="A754" s="17"/>
      <c r="B754" s="17"/>
      <c r="C754" s="18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13">
      <c r="A755" s="17"/>
      <c r="B755" s="17"/>
      <c r="C755" s="18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13">
      <c r="A756" s="17"/>
      <c r="B756" s="17"/>
      <c r="C756" s="18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13">
      <c r="A757" s="17"/>
      <c r="B757" s="17"/>
      <c r="C757" s="18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13">
      <c r="A758" s="17"/>
      <c r="B758" s="17"/>
      <c r="C758" s="18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13">
      <c r="A759" s="17"/>
      <c r="B759" s="17"/>
      <c r="C759" s="18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13">
      <c r="A760" s="17"/>
      <c r="B760" s="17"/>
      <c r="C760" s="18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13">
      <c r="A761" s="17"/>
      <c r="B761" s="17"/>
      <c r="C761" s="18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13">
      <c r="A762" s="17"/>
      <c r="B762" s="17"/>
      <c r="C762" s="18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13">
      <c r="A763" s="17"/>
      <c r="B763" s="17"/>
      <c r="C763" s="18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13">
      <c r="A764" s="17"/>
      <c r="B764" s="17"/>
      <c r="C764" s="18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13">
      <c r="A765" s="17"/>
      <c r="B765" s="17"/>
      <c r="C765" s="18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13">
      <c r="A766" s="17"/>
      <c r="B766" s="17"/>
      <c r="C766" s="18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13">
      <c r="A767" s="17"/>
      <c r="B767" s="17"/>
      <c r="C767" s="18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13">
      <c r="A768" s="17"/>
      <c r="B768" s="17"/>
      <c r="C768" s="18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13">
      <c r="A769" s="17"/>
      <c r="B769" s="17"/>
      <c r="C769" s="18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13">
      <c r="A770" s="17"/>
      <c r="B770" s="17"/>
      <c r="C770" s="18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13">
      <c r="A771" s="17"/>
      <c r="B771" s="17"/>
      <c r="C771" s="18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13">
      <c r="A772" s="17"/>
      <c r="B772" s="17"/>
      <c r="C772" s="18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13">
      <c r="A773" s="17"/>
      <c r="B773" s="17"/>
      <c r="C773" s="18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13">
      <c r="A774" s="17"/>
      <c r="B774" s="17"/>
      <c r="C774" s="18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13">
      <c r="A775" s="17"/>
      <c r="B775" s="17"/>
      <c r="C775" s="18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13">
      <c r="A776" s="17"/>
      <c r="B776" s="17"/>
      <c r="C776" s="18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13">
      <c r="A777" s="17"/>
      <c r="B777" s="17"/>
      <c r="C777" s="18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13">
      <c r="A778" s="17"/>
      <c r="B778" s="17"/>
      <c r="C778" s="18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13">
      <c r="A779" s="17"/>
      <c r="B779" s="17"/>
      <c r="C779" s="18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13">
      <c r="A780" s="17"/>
      <c r="B780" s="17"/>
      <c r="C780" s="18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13">
      <c r="A781" s="17"/>
      <c r="B781" s="17"/>
      <c r="C781" s="18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13">
      <c r="A782" s="17"/>
      <c r="B782" s="17"/>
      <c r="C782" s="18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13">
      <c r="A783" s="17"/>
      <c r="B783" s="17"/>
      <c r="C783" s="18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13">
      <c r="A784" s="17"/>
      <c r="B784" s="17"/>
      <c r="C784" s="18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13">
      <c r="A785" s="17"/>
      <c r="B785" s="17"/>
      <c r="C785" s="18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13">
      <c r="A786" s="17"/>
      <c r="B786" s="17"/>
      <c r="C786" s="18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13">
      <c r="A787" s="17"/>
      <c r="B787" s="17"/>
      <c r="C787" s="18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13">
      <c r="A788" s="17"/>
      <c r="B788" s="17"/>
      <c r="C788" s="18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13">
      <c r="A789" s="17"/>
      <c r="B789" s="17"/>
      <c r="C789" s="18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3">
      <c r="A790" s="17"/>
      <c r="B790" s="17"/>
      <c r="C790" s="18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13">
      <c r="A791" s="17"/>
      <c r="B791" s="17"/>
      <c r="C791" s="18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13">
      <c r="A792" s="17"/>
      <c r="B792" s="17"/>
      <c r="C792" s="18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13">
      <c r="A793" s="17"/>
      <c r="B793" s="17"/>
      <c r="C793" s="18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13">
      <c r="A794" s="17"/>
      <c r="B794" s="17"/>
      <c r="C794" s="18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13">
      <c r="A795" s="17"/>
      <c r="B795" s="17"/>
      <c r="C795" s="18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13">
      <c r="A796" s="17"/>
      <c r="B796" s="17"/>
      <c r="C796" s="18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13">
      <c r="A797" s="17"/>
      <c r="B797" s="17"/>
      <c r="C797" s="18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13">
      <c r="A798" s="17"/>
      <c r="B798" s="17"/>
      <c r="C798" s="18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13">
      <c r="A799" s="17"/>
      <c r="B799" s="17"/>
      <c r="C799" s="18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13">
      <c r="A800" s="17"/>
      <c r="B800" s="17"/>
      <c r="C800" s="18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13">
      <c r="A801" s="17"/>
      <c r="B801" s="17"/>
      <c r="C801" s="18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13">
      <c r="A802" s="17"/>
      <c r="B802" s="17"/>
      <c r="C802" s="18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13">
      <c r="A803" s="17"/>
      <c r="B803" s="17"/>
      <c r="C803" s="18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13">
      <c r="A804" s="17"/>
      <c r="B804" s="17"/>
      <c r="C804" s="18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13">
      <c r="A805" s="17"/>
      <c r="B805" s="17"/>
      <c r="C805" s="18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13">
      <c r="A806" s="17"/>
      <c r="B806" s="17"/>
      <c r="C806" s="18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13">
      <c r="A807" s="17"/>
      <c r="B807" s="17"/>
      <c r="C807" s="18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13">
      <c r="A808" s="17"/>
      <c r="B808" s="17"/>
      <c r="C808" s="18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13">
      <c r="A809" s="17"/>
      <c r="B809" s="17"/>
      <c r="C809" s="18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13">
      <c r="A810" s="17"/>
      <c r="B810" s="17"/>
      <c r="C810" s="18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13">
      <c r="A811" s="17"/>
      <c r="B811" s="17"/>
      <c r="C811" s="18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13">
      <c r="A812" s="17"/>
      <c r="B812" s="17"/>
      <c r="C812" s="18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13">
      <c r="A813" s="17"/>
      <c r="B813" s="17"/>
      <c r="C813" s="18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13">
      <c r="A814" s="17"/>
      <c r="B814" s="17"/>
      <c r="C814" s="18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13">
      <c r="A815" s="17"/>
      <c r="B815" s="17"/>
      <c r="C815" s="18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13">
      <c r="A816" s="17"/>
      <c r="B816" s="17"/>
      <c r="C816" s="18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13">
      <c r="A817" s="17"/>
      <c r="B817" s="17"/>
      <c r="C817" s="18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13">
      <c r="A818" s="17"/>
      <c r="B818" s="17"/>
      <c r="C818" s="18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13">
      <c r="A819" s="17"/>
      <c r="B819" s="17"/>
      <c r="C819" s="18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13">
      <c r="A820" s="17"/>
      <c r="B820" s="17"/>
      <c r="C820" s="18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13">
      <c r="A821" s="17"/>
      <c r="B821" s="17"/>
      <c r="C821" s="18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13">
      <c r="A822" s="17"/>
      <c r="B822" s="17"/>
      <c r="C822" s="18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13">
      <c r="A823" s="17"/>
      <c r="B823" s="17"/>
      <c r="C823" s="18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13">
      <c r="A824" s="17"/>
      <c r="B824" s="17"/>
      <c r="C824" s="18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13">
      <c r="A825" s="17"/>
      <c r="B825" s="17"/>
      <c r="C825" s="18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13">
      <c r="A826" s="17"/>
      <c r="B826" s="17"/>
      <c r="C826" s="18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13">
      <c r="A827" s="17"/>
      <c r="B827" s="17"/>
      <c r="C827" s="18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13">
      <c r="A828" s="17"/>
      <c r="B828" s="17"/>
      <c r="C828" s="18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13">
      <c r="A829" s="17"/>
      <c r="B829" s="17"/>
      <c r="C829" s="18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13">
      <c r="A830" s="17"/>
      <c r="B830" s="17"/>
      <c r="C830" s="18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13">
      <c r="A831" s="17"/>
      <c r="B831" s="17"/>
      <c r="C831" s="18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13">
      <c r="A832" s="17"/>
      <c r="B832" s="17"/>
      <c r="C832" s="18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13">
      <c r="A833" s="17"/>
      <c r="B833" s="17"/>
      <c r="C833" s="18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13">
      <c r="A834" s="17"/>
      <c r="B834" s="17"/>
      <c r="C834" s="18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13">
      <c r="A835" s="17"/>
      <c r="B835" s="17"/>
      <c r="C835" s="18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13">
      <c r="A836" s="17"/>
      <c r="B836" s="17"/>
      <c r="C836" s="18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13">
      <c r="A837" s="17"/>
      <c r="B837" s="17"/>
      <c r="C837" s="18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13">
      <c r="A838" s="17"/>
      <c r="B838" s="17"/>
      <c r="C838" s="18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13">
      <c r="A839" s="17"/>
      <c r="B839" s="17"/>
      <c r="C839" s="18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13">
      <c r="A840" s="17"/>
      <c r="B840" s="17"/>
      <c r="C840" s="18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13">
      <c r="A841" s="17"/>
      <c r="B841" s="17"/>
      <c r="C841" s="18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13">
      <c r="A842" s="17"/>
      <c r="B842" s="17"/>
      <c r="C842" s="18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3">
      <c r="A843" s="17"/>
      <c r="B843" s="17"/>
      <c r="C843" s="18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13">
      <c r="A844" s="17"/>
      <c r="B844" s="17"/>
      <c r="C844" s="18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13">
      <c r="A845" s="17"/>
      <c r="B845" s="17"/>
      <c r="C845" s="18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13">
      <c r="A846" s="17"/>
      <c r="B846" s="17"/>
      <c r="C846" s="18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13">
      <c r="A847" s="17"/>
      <c r="B847" s="17"/>
      <c r="C847" s="18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13">
      <c r="A848" s="17"/>
      <c r="B848" s="17"/>
      <c r="C848" s="18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13">
      <c r="A849" s="17"/>
      <c r="B849" s="17"/>
      <c r="C849" s="18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13">
      <c r="A850" s="17"/>
      <c r="B850" s="17"/>
      <c r="C850" s="18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13">
      <c r="A851" s="17"/>
      <c r="B851" s="17"/>
      <c r="C851" s="18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13">
      <c r="A852" s="17"/>
      <c r="B852" s="17"/>
      <c r="C852" s="18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13">
      <c r="A853" s="17"/>
      <c r="B853" s="17"/>
      <c r="C853" s="18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13">
      <c r="A854" s="17"/>
      <c r="B854" s="17"/>
      <c r="C854" s="18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13">
      <c r="A855" s="17"/>
      <c r="B855" s="17"/>
      <c r="C855" s="18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13">
      <c r="A856" s="17"/>
      <c r="B856" s="17"/>
      <c r="C856" s="18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13">
      <c r="A857" s="17"/>
      <c r="B857" s="17"/>
      <c r="C857" s="18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13">
      <c r="A858" s="17"/>
      <c r="B858" s="17"/>
      <c r="C858" s="18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13">
      <c r="A859" s="17"/>
      <c r="B859" s="17"/>
      <c r="C859" s="18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13">
      <c r="A860" s="17"/>
      <c r="B860" s="17"/>
      <c r="C860" s="18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13">
      <c r="A861" s="17"/>
      <c r="B861" s="17"/>
      <c r="C861" s="18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13">
      <c r="A862" s="17"/>
      <c r="B862" s="17"/>
      <c r="C862" s="18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13">
      <c r="A863" s="17"/>
      <c r="B863" s="17"/>
      <c r="C863" s="18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13">
      <c r="A864" s="17"/>
      <c r="B864" s="17"/>
      <c r="C864" s="18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13">
      <c r="A865" s="17"/>
      <c r="B865" s="17"/>
      <c r="C865" s="18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13">
      <c r="A866" s="17"/>
      <c r="B866" s="17"/>
      <c r="C866" s="18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13">
      <c r="A867" s="17"/>
      <c r="B867" s="17"/>
      <c r="C867" s="18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13">
      <c r="A868" s="17"/>
      <c r="B868" s="17"/>
      <c r="C868" s="18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13">
      <c r="A869" s="17"/>
      <c r="B869" s="17"/>
      <c r="C869" s="18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13">
      <c r="A870" s="17"/>
      <c r="B870" s="17"/>
      <c r="C870" s="18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13">
      <c r="A871" s="17"/>
      <c r="B871" s="17"/>
      <c r="C871" s="18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13">
      <c r="A872" s="17"/>
      <c r="B872" s="17"/>
      <c r="C872" s="18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13">
      <c r="A873" s="17"/>
      <c r="B873" s="17"/>
      <c r="C873" s="18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13">
      <c r="A874" s="17"/>
      <c r="B874" s="17"/>
      <c r="C874" s="18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13">
      <c r="A875" s="17"/>
      <c r="B875" s="17"/>
      <c r="C875" s="18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13">
      <c r="A876" s="17"/>
      <c r="B876" s="17"/>
      <c r="C876" s="18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13">
      <c r="A877" s="17"/>
      <c r="B877" s="17"/>
      <c r="C877" s="18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13">
      <c r="A878" s="17"/>
      <c r="B878" s="17"/>
      <c r="C878" s="18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13">
      <c r="A879" s="17"/>
      <c r="B879" s="17"/>
      <c r="C879" s="18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13">
      <c r="A880" s="17"/>
      <c r="B880" s="17"/>
      <c r="C880" s="18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13">
      <c r="A881" s="17"/>
      <c r="B881" s="17"/>
      <c r="C881" s="18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13">
      <c r="A882" s="17"/>
      <c r="B882" s="17"/>
      <c r="C882" s="18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13">
      <c r="A883" s="17"/>
      <c r="B883" s="17"/>
      <c r="C883" s="18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13">
      <c r="A884" s="17"/>
      <c r="B884" s="17"/>
      <c r="C884" s="18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13">
      <c r="A885" s="17"/>
      <c r="B885" s="17"/>
      <c r="C885" s="18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13">
      <c r="A886" s="17"/>
      <c r="B886" s="17"/>
      <c r="C886" s="18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13">
      <c r="A887" s="17"/>
      <c r="B887" s="17"/>
      <c r="C887" s="18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13">
      <c r="A888" s="17"/>
      <c r="B888" s="17"/>
      <c r="C888" s="18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13">
      <c r="A889" s="17"/>
      <c r="B889" s="17"/>
      <c r="C889" s="18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13">
      <c r="A890" s="17"/>
      <c r="B890" s="17"/>
      <c r="C890" s="18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13">
      <c r="A891" s="17"/>
      <c r="B891" s="17"/>
      <c r="C891" s="18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13">
      <c r="A892" s="17"/>
      <c r="B892" s="17"/>
      <c r="C892" s="18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13">
      <c r="A893" s="17"/>
      <c r="B893" s="17"/>
      <c r="C893" s="18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13">
      <c r="A894" s="17"/>
      <c r="B894" s="17"/>
      <c r="C894" s="18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13">
      <c r="A895" s="17"/>
      <c r="B895" s="17"/>
      <c r="C895" s="18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13">
      <c r="A896" s="17"/>
      <c r="B896" s="17"/>
      <c r="C896" s="18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13">
      <c r="A897" s="17"/>
      <c r="B897" s="17"/>
      <c r="C897" s="18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13">
      <c r="A898" s="17"/>
      <c r="B898" s="17"/>
      <c r="C898" s="18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13">
      <c r="A899" s="17"/>
      <c r="B899" s="17"/>
      <c r="C899" s="18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13">
      <c r="A900" s="17"/>
      <c r="B900" s="17"/>
      <c r="C900" s="18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13">
      <c r="A901" s="17"/>
      <c r="B901" s="17"/>
      <c r="C901" s="18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13">
      <c r="A902" s="17"/>
      <c r="B902" s="17"/>
      <c r="C902" s="18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13">
      <c r="A903" s="17"/>
      <c r="B903" s="17"/>
      <c r="C903" s="18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13">
      <c r="A904" s="17"/>
      <c r="B904" s="17"/>
      <c r="C904" s="18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13">
      <c r="A905" s="17"/>
      <c r="B905" s="17"/>
      <c r="C905" s="18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13">
      <c r="A906" s="17"/>
      <c r="B906" s="17"/>
      <c r="C906" s="18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13">
      <c r="A907" s="17"/>
      <c r="B907" s="17"/>
      <c r="C907" s="18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13">
      <c r="A908" s="17"/>
      <c r="B908" s="17"/>
      <c r="C908" s="18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13">
      <c r="A909" s="17"/>
      <c r="B909" s="17"/>
      <c r="C909" s="18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13">
      <c r="A910" s="17"/>
      <c r="B910" s="17"/>
      <c r="C910" s="18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13">
      <c r="A911" s="17"/>
      <c r="B911" s="17"/>
      <c r="C911" s="18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13">
      <c r="A912" s="17"/>
      <c r="B912" s="17"/>
      <c r="C912" s="18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13">
      <c r="A913" s="17"/>
      <c r="B913" s="17"/>
      <c r="C913" s="18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13">
      <c r="A914" s="17"/>
      <c r="B914" s="17"/>
      <c r="C914" s="18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13">
      <c r="A915" s="17"/>
      <c r="B915" s="17"/>
      <c r="C915" s="18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13">
      <c r="A916" s="17"/>
      <c r="B916" s="17"/>
      <c r="C916" s="18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13">
      <c r="A917" s="17"/>
      <c r="B917" s="17"/>
      <c r="C917" s="18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13">
      <c r="A918" s="17"/>
      <c r="B918" s="17"/>
      <c r="C918" s="18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13">
      <c r="A919" s="17"/>
      <c r="B919" s="17"/>
      <c r="C919" s="18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13">
      <c r="A920" s="17"/>
      <c r="B920" s="17"/>
      <c r="C920" s="18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13">
      <c r="A921" s="17"/>
      <c r="B921" s="17"/>
      <c r="C921" s="18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13">
      <c r="A922" s="17"/>
      <c r="B922" s="17"/>
      <c r="C922" s="18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13">
      <c r="A923" s="17"/>
      <c r="B923" s="17"/>
      <c r="C923" s="18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13">
      <c r="A924" s="17"/>
      <c r="B924" s="17"/>
      <c r="C924" s="18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13">
      <c r="A925" s="17"/>
      <c r="B925" s="17"/>
      <c r="C925" s="18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13">
      <c r="A926" s="17"/>
      <c r="B926" s="17"/>
      <c r="C926" s="18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13">
      <c r="A927" s="17"/>
      <c r="B927" s="17"/>
      <c r="C927" s="18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13">
      <c r="A928" s="17"/>
      <c r="B928" s="17"/>
      <c r="C928" s="18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13">
      <c r="A929" s="17"/>
      <c r="B929" s="17"/>
      <c r="C929" s="18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13">
      <c r="A930" s="17"/>
      <c r="B930" s="17"/>
      <c r="C930" s="18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13">
      <c r="A931" s="17"/>
      <c r="B931" s="17"/>
      <c r="C931" s="18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13">
      <c r="A932" s="17"/>
      <c r="B932" s="17"/>
      <c r="C932" s="18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13">
      <c r="A933" s="17"/>
      <c r="B933" s="17"/>
      <c r="C933" s="18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13">
      <c r="A934" s="17"/>
      <c r="B934" s="17"/>
      <c r="C934" s="18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13">
      <c r="A935" s="17"/>
      <c r="B935" s="17"/>
      <c r="C935" s="18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13">
      <c r="A936" s="17"/>
      <c r="B936" s="17"/>
      <c r="C936" s="18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13">
      <c r="A937" s="17"/>
      <c r="B937" s="17"/>
      <c r="C937" s="18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13">
      <c r="A938" s="17"/>
      <c r="B938" s="17"/>
      <c r="C938" s="18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13">
      <c r="A939" s="17"/>
      <c r="B939" s="17"/>
      <c r="C939" s="18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13">
      <c r="A940" s="17"/>
      <c r="B940" s="17"/>
      <c r="C940" s="18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13">
      <c r="A941" s="17"/>
      <c r="B941" s="17"/>
      <c r="C941" s="18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13">
      <c r="A942" s="17"/>
      <c r="B942" s="17"/>
      <c r="C942" s="18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13">
      <c r="A943" s="17"/>
      <c r="B943" s="17"/>
      <c r="C943" s="18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13">
      <c r="A944" s="17"/>
      <c r="B944" s="17"/>
      <c r="C944" s="18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13">
      <c r="A945" s="17"/>
      <c r="B945" s="17"/>
      <c r="C945" s="18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13">
      <c r="A946" s="17"/>
      <c r="B946" s="17"/>
      <c r="C946" s="18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13">
      <c r="A947" s="17"/>
      <c r="B947" s="17"/>
      <c r="C947" s="18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13">
      <c r="A948" s="17"/>
      <c r="B948" s="17"/>
      <c r="C948" s="18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13">
      <c r="A949" s="17"/>
      <c r="B949" s="17"/>
      <c r="C949" s="18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13">
      <c r="A950" s="17"/>
      <c r="B950" s="17"/>
      <c r="C950" s="18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13">
      <c r="A951" s="17"/>
      <c r="B951" s="17"/>
      <c r="C951" s="18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13">
      <c r="A952" s="17"/>
      <c r="B952" s="17"/>
      <c r="C952" s="18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13">
      <c r="A953" s="17"/>
      <c r="B953" s="17"/>
      <c r="C953" s="18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13">
      <c r="A954" s="17"/>
      <c r="B954" s="17"/>
      <c r="C954" s="18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13">
      <c r="A955" s="17"/>
      <c r="B955" s="17"/>
      <c r="C955" s="18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13">
      <c r="A956" s="17"/>
      <c r="B956" s="17"/>
      <c r="C956" s="18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13">
      <c r="A957" s="17"/>
      <c r="B957" s="17"/>
      <c r="C957" s="18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13">
      <c r="A958" s="17"/>
      <c r="B958" s="17"/>
      <c r="C958" s="18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13">
      <c r="A959" s="17"/>
      <c r="B959" s="17"/>
      <c r="C959" s="18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13">
      <c r="A960" s="17"/>
      <c r="B960" s="17"/>
      <c r="C960" s="18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13">
      <c r="A961" s="17"/>
      <c r="B961" s="17"/>
      <c r="C961" s="18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13">
      <c r="A962" s="17"/>
      <c r="B962" s="17"/>
      <c r="C962" s="18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13">
      <c r="A963" s="17"/>
      <c r="B963" s="17"/>
      <c r="C963" s="18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13">
      <c r="A964" s="17"/>
      <c r="B964" s="17"/>
      <c r="C964" s="18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13">
      <c r="A965" s="17"/>
      <c r="B965" s="17"/>
      <c r="C965" s="18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13">
      <c r="A966" s="17"/>
      <c r="B966" s="17"/>
      <c r="C966" s="18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13">
      <c r="A967" s="17"/>
      <c r="B967" s="17"/>
      <c r="C967" s="18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13">
      <c r="A968" s="17"/>
      <c r="B968" s="17"/>
      <c r="C968" s="18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13">
      <c r="A969" s="17"/>
      <c r="B969" s="17"/>
      <c r="C969" s="18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13">
      <c r="A970" s="17"/>
      <c r="B970" s="17"/>
      <c r="C970" s="18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13">
      <c r="A971" s="17"/>
      <c r="B971" s="17"/>
      <c r="C971" s="18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13">
      <c r="A972" s="17"/>
      <c r="B972" s="17"/>
      <c r="C972" s="18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13">
      <c r="A973" s="17"/>
      <c r="B973" s="17"/>
      <c r="C973" s="18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13">
      <c r="A974" s="17"/>
      <c r="B974" s="17"/>
      <c r="C974" s="18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13">
      <c r="A975" s="17"/>
      <c r="B975" s="17"/>
      <c r="C975" s="18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13">
      <c r="A976" s="17"/>
      <c r="B976" s="17"/>
      <c r="C976" s="18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ht="13">
      <c r="A977" s="17"/>
      <c r="B977" s="17"/>
      <c r="C977" s="18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ht="13">
      <c r="A978" s="17"/>
      <c r="B978" s="17"/>
      <c r="C978" s="18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ht="13">
      <c r="A979" s="17"/>
      <c r="B979" s="17"/>
      <c r="C979" s="18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ht="13">
      <c r="A980" s="17"/>
      <c r="B980" s="17"/>
      <c r="C980" s="18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ht="13">
      <c r="A981" s="17"/>
      <c r="B981" s="17"/>
      <c r="C981" s="18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ht="13">
      <c r="A982" s="17"/>
      <c r="B982" s="17"/>
      <c r="C982" s="18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ht="13">
      <c r="A983" s="17"/>
      <c r="B983" s="17"/>
      <c r="C983" s="18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ht="13">
      <c r="A984" s="17"/>
      <c r="B984" s="17"/>
      <c r="C984" s="18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ht="13">
      <c r="A985" s="17"/>
      <c r="B985" s="17"/>
      <c r="C985" s="18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ht="13">
      <c r="A986" s="17"/>
      <c r="B986" s="17"/>
      <c r="C986" s="18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ht="13">
      <c r="A987" s="17"/>
      <c r="B987" s="17"/>
      <c r="C987" s="18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ht="13">
      <c r="A988" s="17"/>
      <c r="B988" s="17"/>
      <c r="C988" s="18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ht="13">
      <c r="A989" s="17"/>
      <c r="B989" s="17"/>
      <c r="C989" s="18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ht="13">
      <c r="A990" s="17"/>
      <c r="B990" s="17"/>
      <c r="C990" s="18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ht="13">
      <c r="A991" s="17"/>
      <c r="B991" s="17"/>
      <c r="C991" s="18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ht="13">
      <c r="A992" s="17"/>
      <c r="B992" s="17"/>
      <c r="C992" s="18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ht="13">
      <c r="A993" s="17"/>
      <c r="B993" s="17"/>
      <c r="C993" s="18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ht="13">
      <c r="A994" s="17"/>
      <c r="B994" s="17"/>
      <c r="C994" s="18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ht="13">
      <c r="A995" s="17"/>
      <c r="B995" s="17"/>
      <c r="C995" s="18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ht="13">
      <c r="A996" s="17"/>
      <c r="B996" s="17"/>
      <c r="C996" s="18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ht="13">
      <c r="A997" s="17"/>
      <c r="B997" s="17"/>
      <c r="C997" s="18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ht="13">
      <c r="A998" s="17"/>
      <c r="B998" s="17"/>
      <c r="C998" s="18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ht="13">
      <c r="A999" s="17"/>
      <c r="B999" s="17"/>
      <c r="C999" s="18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 ht="13">
      <c r="A1000" s="17"/>
      <c r="B1000" s="17"/>
      <c r="C1000" s="18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 ht="13">
      <c r="A1001" s="17"/>
      <c r="B1001" s="17"/>
      <c r="C1001" s="18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</sheetData>
  <mergeCells count="4">
    <mergeCell ref="C1:D1"/>
    <mergeCell ref="C2:D2"/>
    <mergeCell ref="C3:D3"/>
    <mergeCell ref="B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</vt:lpstr>
      <vt:lpstr>Operations</vt:lpstr>
      <vt:lpstr>Construction Costs</vt:lpstr>
      <vt:lpstr>Sources &amp; Uses</vt:lpstr>
      <vt:lpstr>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Acosta, Jenifer</cp:lastModifiedBy>
  <dcterms:created xsi:type="dcterms:W3CDTF">2025-11-26T17:38:23Z</dcterms:created>
  <dcterms:modified xsi:type="dcterms:W3CDTF">2026-05-19T18:26:01Z</dcterms:modified>
</cp:coreProperties>
</file>